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ghill/Downloads/"/>
    </mc:Choice>
  </mc:AlternateContent>
  <bookViews>
    <workbookView xWindow="9120" yWindow="1640" windowWidth="26840" windowHeight="19420" tabRatio="500" activeTab="10"/>
  </bookViews>
  <sheets>
    <sheet name="Summary" sheetId="1" r:id="rId1"/>
    <sheet name="65" sheetId="25" r:id="rId2"/>
    <sheet name="ddConsortia" sheetId="2" state="hidden" r:id="rId3"/>
    <sheet name="CVAS" sheetId="3" r:id="rId4"/>
    <sheet name="FUSD" sheetId="4" r:id="rId5"/>
    <sheet name="SPHS" sheetId="24" r:id="rId6"/>
    <sheet name="VACE" sheetId="9" r:id="rId7"/>
    <sheet name="MUSD" sheetId="5" r:id="rId8"/>
    <sheet name="OAS" sheetId="6" r:id="rId9"/>
    <sheet name="OUSD" sheetId="7" r:id="rId10"/>
    <sheet name="SVAS" sheetId="8" r:id="rId11"/>
    <sheet name="VCOE" sheetId="10" r:id="rId12"/>
    <sheet name="Sheet9" sheetId="11" state="hidden" r:id="rId13"/>
    <sheet name="Sheet10" sheetId="12" state="hidden" r:id="rId14"/>
    <sheet name="Sheet11" sheetId="13" state="hidden" r:id="rId15"/>
    <sheet name="Sheet12" sheetId="14" state="hidden" r:id="rId16"/>
    <sheet name="Sheet13" sheetId="15" state="hidden" r:id="rId17"/>
    <sheet name="Sheet14" sheetId="16" state="hidden" r:id="rId18"/>
    <sheet name="Sheet15" sheetId="17" state="hidden" r:id="rId19"/>
    <sheet name="Sheet16" sheetId="18" state="hidden" r:id="rId20"/>
    <sheet name="Sheet17" sheetId="19" state="hidden" r:id="rId21"/>
    <sheet name="Sheet18" sheetId="20" state="hidden" r:id="rId22"/>
    <sheet name="Sheet19" sheetId="21" state="hidden" r:id="rId23"/>
    <sheet name="Sheet20" sheetId="22" state="hidden" r:id="rId24"/>
  </sheets>
  <externalReferences>
    <externalReference r:id="rId25"/>
  </externalReferences>
  <definedNames>
    <definedName name="ddConsortia">[1]Census!$A$2:$A$71</definedName>
    <definedName name="ddConsortium">ddConsortia!$A$2:$A$72</definedName>
    <definedName name="_xlnm.Print_Area" localSheetId="3">CVAS!$A$1:$L$55</definedName>
    <definedName name="_xlnm.Print_Area" localSheetId="4">FUSD!$A$1:$L$55</definedName>
    <definedName name="_xlnm.Print_Area" localSheetId="7">MUSD!$A$1:$L$55</definedName>
    <definedName name="_xlnm.Print_Area" localSheetId="8">OAS!$A$1:$L$55</definedName>
    <definedName name="_xlnm.Print_Area" localSheetId="9">OUSD!$A$1:$L$55</definedName>
    <definedName name="_xlnm.Print_Area" localSheetId="13">Sheet10!$A$1:$L$55</definedName>
    <definedName name="_xlnm.Print_Area" localSheetId="14">Sheet11!$A$1:$L$55</definedName>
    <definedName name="_xlnm.Print_Area" localSheetId="15">Sheet12!$A$1:$L$55</definedName>
    <definedName name="_xlnm.Print_Area" localSheetId="16">Sheet13!$A$1:$L$55</definedName>
    <definedName name="_xlnm.Print_Area" localSheetId="17">Sheet14!$A$1:$L$55</definedName>
    <definedName name="_xlnm.Print_Area" localSheetId="18">Sheet15!$A$1:$L$55</definedName>
    <definedName name="_xlnm.Print_Area" localSheetId="19">Sheet16!$A$1:$L$55</definedName>
    <definedName name="_xlnm.Print_Area" localSheetId="20">Sheet17!$A$1:$L$55</definedName>
    <definedName name="_xlnm.Print_Area" localSheetId="21">Sheet18!$A$1:$L$55</definedName>
    <definedName name="_xlnm.Print_Area" localSheetId="22">Sheet19!$A$1:$L$55</definedName>
    <definedName name="_xlnm.Print_Area" localSheetId="23">Sheet20!$A$1:$L$55</definedName>
    <definedName name="_xlnm.Print_Area" localSheetId="12">Sheet9!$A$1:$L$55</definedName>
    <definedName name="_xlnm.Print_Area" localSheetId="5">SPHS!$A$1:$L$55</definedName>
    <definedName name="_xlnm.Print_Area" localSheetId="0">Summary!$A$1:$L$53</definedName>
    <definedName name="_xlnm.Print_Area" localSheetId="10">SVAS!$A$1:$L$55</definedName>
    <definedName name="_xlnm.Print_Area" localSheetId="6">VACE!$A$1:$L$55</definedName>
    <definedName name="_xlnm.Print_Area" localSheetId="11">VCOE!$A$1:$L$55</definedName>
    <definedName name="Z_8B18B347_9CFB_8A46_8DEC_91D602D9B1C4_.wvu.PrintArea" localSheetId="3" hidden="1">CVAS!$A$1:$L$55</definedName>
    <definedName name="Z_8B18B347_9CFB_8A46_8DEC_91D602D9B1C4_.wvu.PrintArea" localSheetId="4" hidden="1">FUSD!$A$1:$L$55</definedName>
    <definedName name="Z_8B18B347_9CFB_8A46_8DEC_91D602D9B1C4_.wvu.PrintArea" localSheetId="7" hidden="1">MUSD!$A$1:$L$55</definedName>
    <definedName name="Z_8B18B347_9CFB_8A46_8DEC_91D602D9B1C4_.wvu.PrintArea" localSheetId="8" hidden="1">OAS!$A$1:$L$55</definedName>
    <definedName name="Z_8B18B347_9CFB_8A46_8DEC_91D602D9B1C4_.wvu.PrintArea" localSheetId="9" hidden="1">OUSD!$A$1:$L$55</definedName>
    <definedName name="Z_8B18B347_9CFB_8A46_8DEC_91D602D9B1C4_.wvu.PrintArea" localSheetId="13" hidden="1">Sheet10!$A$1:$L$55</definedName>
    <definedName name="Z_8B18B347_9CFB_8A46_8DEC_91D602D9B1C4_.wvu.PrintArea" localSheetId="14" hidden="1">Sheet11!$A$1:$L$55</definedName>
    <definedName name="Z_8B18B347_9CFB_8A46_8DEC_91D602D9B1C4_.wvu.PrintArea" localSheetId="15" hidden="1">Sheet12!$A$1:$L$55</definedName>
    <definedName name="Z_8B18B347_9CFB_8A46_8DEC_91D602D9B1C4_.wvu.PrintArea" localSheetId="16" hidden="1">Sheet13!$A$1:$L$55</definedName>
    <definedName name="Z_8B18B347_9CFB_8A46_8DEC_91D602D9B1C4_.wvu.PrintArea" localSheetId="17" hidden="1">Sheet14!$A$1:$L$55</definedName>
    <definedName name="Z_8B18B347_9CFB_8A46_8DEC_91D602D9B1C4_.wvu.PrintArea" localSheetId="18" hidden="1">Sheet15!$A$1:$L$55</definedName>
    <definedName name="Z_8B18B347_9CFB_8A46_8DEC_91D602D9B1C4_.wvu.PrintArea" localSheetId="19" hidden="1">Sheet16!$A$1:$L$55</definedName>
    <definedName name="Z_8B18B347_9CFB_8A46_8DEC_91D602D9B1C4_.wvu.PrintArea" localSheetId="20" hidden="1">Sheet17!$A$1:$L$55</definedName>
    <definedName name="Z_8B18B347_9CFB_8A46_8DEC_91D602D9B1C4_.wvu.PrintArea" localSheetId="21" hidden="1">Sheet18!$A$1:$L$55</definedName>
    <definedName name="Z_8B18B347_9CFB_8A46_8DEC_91D602D9B1C4_.wvu.PrintArea" localSheetId="22" hidden="1">Sheet19!$A$1:$L$55</definedName>
    <definedName name="Z_8B18B347_9CFB_8A46_8DEC_91D602D9B1C4_.wvu.PrintArea" localSheetId="23" hidden="1">Sheet20!$A$1:$L$55</definedName>
    <definedName name="Z_8B18B347_9CFB_8A46_8DEC_91D602D9B1C4_.wvu.PrintArea" localSheetId="12" hidden="1">Sheet9!$A$1:$L$55</definedName>
    <definedName name="Z_8B18B347_9CFB_8A46_8DEC_91D602D9B1C4_.wvu.PrintArea" localSheetId="5" hidden="1">SPHS!$A$1:$L$55</definedName>
    <definedName name="Z_8B18B347_9CFB_8A46_8DEC_91D602D9B1C4_.wvu.PrintArea" localSheetId="0" hidden="1">Summary!$A$1:$L$53</definedName>
    <definedName name="Z_8B18B347_9CFB_8A46_8DEC_91D602D9B1C4_.wvu.PrintArea" localSheetId="10" hidden="1">SVAS!$A$1:$L$55</definedName>
    <definedName name="Z_8B18B347_9CFB_8A46_8DEC_91D602D9B1C4_.wvu.PrintArea" localSheetId="6" hidden="1">VACE!$A$1:$L$55</definedName>
    <definedName name="Z_8B18B347_9CFB_8A46_8DEC_91D602D9B1C4_.wvu.PrintArea" localSheetId="11" hidden="1">VCOE!$A$1:$L$55</definedName>
  </definedNames>
  <calcPr calcId="150001" concurrentCalc="0"/>
  <customWorkbookViews>
    <customWorkbookView name="Microsoft Office User - Personal View" guid="{8B18B347-9CFB-8A46-8DEC-91D602D9B1C4}" mergeInterval="0" personalView="1" windowWidth="1272" windowHeight="460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1" i="8" l="1"/>
  <c r="I51" i="25"/>
  <c r="K51" i="25"/>
  <c r="G51" i="25"/>
  <c r="I49" i="25"/>
  <c r="G49" i="25"/>
  <c r="K49" i="25"/>
  <c r="I47" i="25"/>
  <c r="K47" i="25"/>
  <c r="G47" i="25"/>
  <c r="I45" i="25"/>
  <c r="K45" i="25"/>
  <c r="G45" i="25"/>
  <c r="I43" i="25"/>
  <c r="K43" i="25"/>
  <c r="G43" i="25"/>
  <c r="I41" i="25"/>
  <c r="K41" i="25"/>
  <c r="G41" i="25"/>
  <c r="I39" i="25"/>
  <c r="K39" i="25"/>
  <c r="G39" i="25"/>
  <c r="I37" i="25"/>
  <c r="K37" i="25"/>
  <c r="G37" i="25"/>
  <c r="I28" i="25"/>
  <c r="K28" i="25"/>
  <c r="G28" i="25"/>
  <c r="I26" i="25"/>
  <c r="K26" i="25"/>
  <c r="G26" i="25"/>
  <c r="I24" i="25"/>
  <c r="K24" i="25"/>
  <c r="G24" i="25"/>
  <c r="I22" i="25"/>
  <c r="K22" i="25"/>
  <c r="G22" i="25"/>
  <c r="I20" i="25"/>
  <c r="K20" i="25"/>
  <c r="G20" i="25"/>
  <c r="I18" i="25"/>
  <c r="K18" i="25"/>
  <c r="G18" i="25"/>
  <c r="I16" i="25"/>
  <c r="K16" i="25"/>
  <c r="G16" i="25"/>
  <c r="I49" i="3"/>
  <c r="I41" i="3"/>
  <c r="I28" i="1"/>
  <c r="I26" i="1"/>
  <c r="I26" i="10"/>
  <c r="I24" i="1"/>
  <c r="I22" i="1"/>
  <c r="I20" i="8"/>
  <c r="I20" i="10"/>
  <c r="I18" i="1"/>
  <c r="I18" i="8"/>
  <c r="I18" i="10"/>
  <c r="I16" i="1"/>
  <c r="G16" i="1"/>
  <c r="K16" i="1"/>
  <c r="I51" i="1"/>
  <c r="G51" i="1"/>
  <c r="K51" i="1"/>
  <c r="I49" i="1"/>
  <c r="G49" i="1"/>
  <c r="K49" i="1"/>
  <c r="I47" i="1"/>
  <c r="G47" i="1"/>
  <c r="K47" i="1"/>
  <c r="I45" i="1"/>
  <c r="G45" i="1"/>
  <c r="K45" i="1"/>
  <c r="I43" i="1"/>
  <c r="G43" i="1"/>
  <c r="K43" i="1"/>
  <c r="I41" i="1"/>
  <c r="G41" i="1"/>
  <c r="K41" i="1"/>
  <c r="I39" i="1"/>
  <c r="G39" i="1"/>
  <c r="K39" i="1"/>
  <c r="I37" i="1"/>
  <c r="G37" i="1"/>
  <c r="K37" i="1"/>
  <c r="K53" i="4"/>
  <c r="K53" i="5"/>
  <c r="K53" i="6"/>
  <c r="K53" i="7"/>
  <c r="K53" i="24"/>
  <c r="K53" i="8"/>
  <c r="K53" i="9"/>
  <c r="K53" i="10"/>
  <c r="K53" i="3"/>
  <c r="K51" i="4"/>
  <c r="K51" i="5"/>
  <c r="K51" i="6"/>
  <c r="K51" i="7"/>
  <c r="K51" i="24"/>
  <c r="K51" i="9"/>
  <c r="K51" i="10"/>
  <c r="K51" i="3"/>
  <c r="K49" i="4"/>
  <c r="K49" i="5"/>
  <c r="K49" i="6"/>
  <c r="K49" i="7"/>
  <c r="K49" i="24"/>
  <c r="K49" i="8"/>
  <c r="K49" i="9"/>
  <c r="K49" i="10"/>
  <c r="K49" i="3"/>
  <c r="K47" i="4"/>
  <c r="K47" i="5"/>
  <c r="K47" i="6"/>
  <c r="K47" i="7"/>
  <c r="K47" i="24"/>
  <c r="K47" i="8"/>
  <c r="K47" i="9"/>
  <c r="K47" i="10"/>
  <c r="K47" i="3"/>
  <c r="K45" i="4"/>
  <c r="K45" i="5"/>
  <c r="K45" i="6"/>
  <c r="K45" i="7"/>
  <c r="K45" i="24"/>
  <c r="K45" i="8"/>
  <c r="K45" i="9"/>
  <c r="K45" i="10"/>
  <c r="K45" i="3"/>
  <c r="K43" i="4"/>
  <c r="K43" i="5"/>
  <c r="K43" i="6"/>
  <c r="K43" i="7"/>
  <c r="K43" i="24"/>
  <c r="K43" i="8"/>
  <c r="K43" i="9"/>
  <c r="K43" i="10"/>
  <c r="K43" i="3"/>
  <c r="K41" i="4"/>
  <c r="K41" i="5"/>
  <c r="K41" i="6"/>
  <c r="K41" i="7"/>
  <c r="K41" i="24"/>
  <c r="K41" i="8"/>
  <c r="K41" i="9"/>
  <c r="K41" i="10"/>
  <c r="K41" i="3"/>
  <c r="K39" i="4"/>
  <c r="K39" i="5"/>
  <c r="K39" i="6"/>
  <c r="K39" i="7"/>
  <c r="K39" i="24"/>
  <c r="K39" i="8"/>
  <c r="K39" i="9"/>
  <c r="K39" i="10"/>
  <c r="K39" i="3"/>
  <c r="K30" i="24"/>
  <c r="K28" i="24"/>
  <c r="K26" i="24"/>
  <c r="K24" i="24"/>
  <c r="K22" i="24"/>
  <c r="K20" i="24"/>
  <c r="K18" i="24"/>
  <c r="E8" i="24"/>
  <c r="G26" i="1"/>
  <c r="K26" i="1"/>
  <c r="G28" i="1"/>
  <c r="K28" i="1"/>
  <c r="G24" i="1"/>
  <c r="K24" i="1"/>
  <c r="G22" i="1"/>
  <c r="K22" i="1"/>
  <c r="I20" i="1"/>
  <c r="G20" i="1"/>
  <c r="K20" i="1"/>
  <c r="G18" i="1"/>
  <c r="K18" i="1"/>
  <c r="K53" i="11"/>
  <c r="K53" i="12"/>
  <c r="K53" i="13"/>
  <c r="K53" i="14"/>
  <c r="K53" i="15"/>
  <c r="K53" i="16"/>
  <c r="K53" i="17"/>
  <c r="K53" i="18"/>
  <c r="K53" i="19"/>
  <c r="K53" i="20"/>
  <c r="K53" i="21"/>
  <c r="K53" i="22"/>
  <c r="K51" i="11"/>
  <c r="K51" i="12"/>
  <c r="K51" i="13"/>
  <c r="K51" i="14"/>
  <c r="K51" i="15"/>
  <c r="K51" i="16"/>
  <c r="K51" i="17"/>
  <c r="K51" i="18"/>
  <c r="K51" i="19"/>
  <c r="K51" i="20"/>
  <c r="K51" i="21"/>
  <c r="K51" i="22"/>
  <c r="K49" i="11"/>
  <c r="K49" i="12"/>
  <c r="K49" i="13"/>
  <c r="K49" i="14"/>
  <c r="K49" i="15"/>
  <c r="K49" i="16"/>
  <c r="K49" i="17"/>
  <c r="K49" i="18"/>
  <c r="K49" i="19"/>
  <c r="K49" i="20"/>
  <c r="K49" i="21"/>
  <c r="K49" i="22"/>
  <c r="K47" i="11"/>
  <c r="K47" i="12"/>
  <c r="K47" i="13"/>
  <c r="K47" i="14"/>
  <c r="K47" i="15"/>
  <c r="K47" i="16"/>
  <c r="K47" i="17"/>
  <c r="K47" i="18"/>
  <c r="K47" i="19"/>
  <c r="K47" i="20"/>
  <c r="K47" i="21"/>
  <c r="K47" i="22"/>
  <c r="K45" i="11"/>
  <c r="K45" i="12"/>
  <c r="K45" i="13"/>
  <c r="K45" i="14"/>
  <c r="K45" i="15"/>
  <c r="K45" i="16"/>
  <c r="K45" i="17"/>
  <c r="K45" i="18"/>
  <c r="K45" i="19"/>
  <c r="K45" i="20"/>
  <c r="K45" i="21"/>
  <c r="K45" i="22"/>
  <c r="K43" i="11"/>
  <c r="K43" i="12"/>
  <c r="K43" i="13"/>
  <c r="K43" i="14"/>
  <c r="K43" i="15"/>
  <c r="K43" i="16"/>
  <c r="K43" i="17"/>
  <c r="K43" i="18"/>
  <c r="K43" i="19"/>
  <c r="K43" i="20"/>
  <c r="K43" i="21"/>
  <c r="K43" i="22"/>
  <c r="K41" i="11"/>
  <c r="K41" i="12"/>
  <c r="K41" i="13"/>
  <c r="K41" i="14"/>
  <c r="K41" i="15"/>
  <c r="K41" i="16"/>
  <c r="K41" i="17"/>
  <c r="K41" i="18"/>
  <c r="K41" i="19"/>
  <c r="K41" i="20"/>
  <c r="K41" i="21"/>
  <c r="K41" i="22"/>
  <c r="K39" i="11"/>
  <c r="K39" i="12"/>
  <c r="K39" i="13"/>
  <c r="K39" i="14"/>
  <c r="K39" i="15"/>
  <c r="K39" i="16"/>
  <c r="K39" i="17"/>
  <c r="K39" i="18"/>
  <c r="K39" i="19"/>
  <c r="K39" i="20"/>
  <c r="K39" i="21"/>
  <c r="K39" i="22"/>
  <c r="K30" i="4"/>
  <c r="K30" i="5"/>
  <c r="K30" i="6"/>
  <c r="K30" i="7"/>
  <c r="K30" i="8"/>
  <c r="K30" i="9"/>
  <c r="K30" i="10"/>
  <c r="K30" i="11"/>
  <c r="K30" i="12"/>
  <c r="K30" i="13"/>
  <c r="K30" i="14"/>
  <c r="K30" i="15"/>
  <c r="K30" i="16"/>
  <c r="K30" i="17"/>
  <c r="K30" i="18"/>
  <c r="K30" i="19"/>
  <c r="K30" i="20"/>
  <c r="K30" i="21"/>
  <c r="K30" i="22"/>
  <c r="K30" i="3"/>
  <c r="K28" i="4"/>
  <c r="K28" i="5"/>
  <c r="K28" i="6"/>
  <c r="K28" i="7"/>
  <c r="K28" i="8"/>
  <c r="K28" i="9"/>
  <c r="K28" i="10"/>
  <c r="K28" i="11"/>
  <c r="K28" i="12"/>
  <c r="K28" i="13"/>
  <c r="K28" i="14"/>
  <c r="K28" i="15"/>
  <c r="K28" i="16"/>
  <c r="K28" i="17"/>
  <c r="K28" i="18"/>
  <c r="K28" i="19"/>
  <c r="K28" i="20"/>
  <c r="K28" i="21"/>
  <c r="K28" i="22"/>
  <c r="K28" i="3"/>
  <c r="K26" i="4"/>
  <c r="K26" i="5"/>
  <c r="K26" i="6"/>
  <c r="K26" i="7"/>
  <c r="K26" i="8"/>
  <c r="K26" i="9"/>
  <c r="K26" i="10"/>
  <c r="K26" i="11"/>
  <c r="K26" i="12"/>
  <c r="K26" i="13"/>
  <c r="K26" i="14"/>
  <c r="K26" i="15"/>
  <c r="K26" i="16"/>
  <c r="K26" i="17"/>
  <c r="K26" i="18"/>
  <c r="K26" i="19"/>
  <c r="K26" i="20"/>
  <c r="K26" i="21"/>
  <c r="K26" i="22"/>
  <c r="K26" i="3"/>
  <c r="K24" i="4"/>
  <c r="K24" i="5"/>
  <c r="K24" i="6"/>
  <c r="K24" i="7"/>
  <c r="K24" i="8"/>
  <c r="K24" i="9"/>
  <c r="K24" i="10"/>
  <c r="K24" i="11"/>
  <c r="K24" i="12"/>
  <c r="K24" i="13"/>
  <c r="K24" i="14"/>
  <c r="K24" i="15"/>
  <c r="K24" i="16"/>
  <c r="K24" i="17"/>
  <c r="K24" i="18"/>
  <c r="K24" i="19"/>
  <c r="K24" i="20"/>
  <c r="K24" i="21"/>
  <c r="K24" i="22"/>
  <c r="K24" i="3"/>
  <c r="K22" i="4"/>
  <c r="K22" i="5"/>
  <c r="K22" i="6"/>
  <c r="K22" i="7"/>
  <c r="K22" i="8"/>
  <c r="K22" i="9"/>
  <c r="K22" i="10"/>
  <c r="K22" i="11"/>
  <c r="K22" i="12"/>
  <c r="K22" i="13"/>
  <c r="K22" i="14"/>
  <c r="K22" i="15"/>
  <c r="K22" i="16"/>
  <c r="K22" i="17"/>
  <c r="K22" i="18"/>
  <c r="K22" i="19"/>
  <c r="K22" i="20"/>
  <c r="K22" i="21"/>
  <c r="K22" i="22"/>
  <c r="K22" i="3"/>
  <c r="K20" i="4"/>
  <c r="K20" i="5"/>
  <c r="K20" i="6"/>
  <c r="K20" i="7"/>
  <c r="K20" i="8"/>
  <c r="K20" i="9"/>
  <c r="K20" i="10"/>
  <c r="K20" i="11"/>
  <c r="K20" i="12"/>
  <c r="K20" i="13"/>
  <c r="K20" i="14"/>
  <c r="K20" i="15"/>
  <c r="K20" i="16"/>
  <c r="K20" i="17"/>
  <c r="K20" i="18"/>
  <c r="K20" i="19"/>
  <c r="K20" i="20"/>
  <c r="K20" i="21"/>
  <c r="K20" i="22"/>
  <c r="K20" i="3"/>
  <c r="K18" i="4"/>
  <c r="K18" i="5"/>
  <c r="K18" i="6"/>
  <c r="K18" i="7"/>
  <c r="K18" i="8"/>
  <c r="K18" i="9"/>
  <c r="K18" i="10"/>
  <c r="K18" i="11"/>
  <c r="K18" i="12"/>
  <c r="K18" i="13"/>
  <c r="K18" i="14"/>
  <c r="K18" i="15"/>
  <c r="K18" i="16"/>
  <c r="K18" i="17"/>
  <c r="K18" i="18"/>
  <c r="K18" i="19"/>
  <c r="K18" i="20"/>
  <c r="K18" i="21"/>
  <c r="K18" i="22"/>
  <c r="K18" i="3"/>
  <c r="E8" i="4"/>
  <c r="E8" i="22"/>
  <c r="E8" i="21"/>
  <c r="E8" i="20"/>
  <c r="E8" i="19"/>
  <c r="E8" i="18"/>
  <c r="E8" i="17"/>
  <c r="E8" i="16"/>
  <c r="E8" i="15"/>
  <c r="E8" i="14"/>
  <c r="E8" i="13"/>
  <c r="E8" i="12"/>
  <c r="E8" i="11"/>
  <c r="E8" i="10"/>
  <c r="E8" i="9"/>
  <c r="E8" i="8"/>
  <c r="E8" i="7"/>
  <c r="E8" i="6"/>
  <c r="E8" i="5"/>
  <c r="E8" i="3"/>
</calcChain>
</file>

<file path=xl/sharedStrings.xml><?xml version="1.0" encoding="utf-8"?>
<sst xmlns="http://schemas.openxmlformats.org/spreadsheetml/2006/main" count="755" uniqueCount="122">
  <si>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</si>
  <si>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</si>
  <si>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</si>
  <si>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</si>
  <si>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</si>
  <si>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</si>
  <si>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</si>
  <si>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</si>
  <si>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</si>
  <si>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</si>
  <si>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</si>
  <si>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</si>
  <si>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</si>
  <si>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</si>
  <si>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</si>
  <si>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</si>
  <si>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</si>
  <si>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</si>
  <si>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</si>
  <si>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</si>
  <si>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</si>
  <si>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</si>
  <si>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</si>
  <si>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</si>
  <si>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</si>
  <si>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</si>
  <si>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</si>
  <si>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</si>
  <si>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</si>
  <si>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</si>
  <si>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</si>
  <si>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</si>
  <si>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</si>
  <si>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</si>
  <si>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</si>
  <si>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</si>
  <si>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</si>
  <si>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</si>
  <si>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</si>
  <si>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</si>
  <si>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</si>
  <si>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</si>
  <si>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</si>
  <si>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</si>
  <si>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</si>
  <si>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</si>
  <si>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</si>
  <si>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</si>
  <si>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</si>
  <si>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</si>
  <si>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</si>
  <si>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</si>
  <si>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</si>
  <si>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</si>
  <si>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</si>
  <si>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</si>
  <si>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</si>
  <si>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</si>
  <si>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</si>
  <si>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</si>
  <si>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</si>
  <si>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</si>
  <si>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</si>
  <si>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</si>
  <si>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</si>
  <si>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</si>
  <si>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</si>
  <si>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</si>
  <si>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</si>
  <si>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</si>
  <si>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</si>
  <si>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</si>
  <si>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</si>
  <si>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</si>
  <si>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</si>
  <si>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</si>
  <si>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</si>
  <si>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</si>
  <si>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</si>
  <si>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</si>
  <si>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</si>
  <si>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</si>
  <si>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</si>
  <si>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</si>
  <si>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</si>
  <si>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</si>
  <si>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</si>
  <si>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</si>
  <si>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</si>
  <si>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</si>
  <si>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</si>
  <si>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</si>
  <si>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</si>
  <si>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</si>
  <si>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</si>
  <si>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</si>
  <si>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</si>
  <si>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</si>
  <si>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</si>
  <si>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</si>
  <si>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Ojai Unified School District</t>
  </si>
  <si>
    <t xml:space="preserve">Target rate % formula is erroneous, providing a negative percentage of those failing to meet target. Target rate is 40%. Only ABE and ESL included in this measure </t>
  </si>
  <si>
    <t>Does not pertain to existing AE programs, only new USDs</t>
  </si>
  <si>
    <t>All ASE students included. Target rate 30%</t>
  </si>
  <si>
    <t>Target rate 80%</t>
  </si>
  <si>
    <t>Target rate 86%</t>
  </si>
  <si>
    <t>Target rate 70%</t>
  </si>
  <si>
    <t>Target rate 60%</t>
  </si>
  <si>
    <t>FUSD will be starting an Adult School program.  We project 60 adults working towards a HSD, Equivalent, and or basic skills to prepare for the work force</t>
  </si>
  <si>
    <t>FUSD will be starting an Adult School program.  We intend to expand our ESL classes and anticipate 75 adults completing 1 level of ESL (beginning, intermediate, advance) and or citizenship classes</t>
  </si>
  <si>
    <t>FUSD intends to expand our adult training to support child success by making available at all school sites</t>
  </si>
  <si>
    <t>Fillmore will be developing a Adult School.  We intend to offer classes for adults to complete their HSD or Equivalent</t>
  </si>
  <si>
    <t>Moorpark Unified School District</t>
  </si>
  <si>
    <t>Implement new PIQE program to include 25 parent participants</t>
  </si>
  <si>
    <t>Ventura County Office of Education</t>
  </si>
  <si>
    <t>Conejo Valley Adult Education</t>
  </si>
  <si>
    <t>Simi Valley Adult School &amp; Career Institute</t>
  </si>
  <si>
    <t xml:space="preserve">Santa Paula Unified </t>
  </si>
  <si>
    <t>Fillmore Unified School District</t>
  </si>
  <si>
    <t>Ventura Adult and Continuing Education</t>
  </si>
  <si>
    <t>N/A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</si>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</sst>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  <font>
      <sz val="10"/>
      <color rgb="FF2F5496"/>
      <name val="Arial"/>
      <family val="2"/>
    </font>
    <font>
      <sz val="11"/>
      <color rgb="FF2F549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18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1" fontId="28" fillId="6" borderId="1" xfId="1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wrapText="1"/>
      <protection hidden="1"/>
    </xf>
    <xf numFmtId="0" fontId="21" fillId="2" borderId="0" xfId="3" applyFont="1" applyFill="1" applyBorder="1" applyAlignment="1" applyProtection="1">
      <alignment wrapText="1"/>
      <protection hidden="1"/>
    </xf>
    <xf numFmtId="164" fontId="20" fillId="2" borderId="0" xfId="1" applyNumberFormat="1" applyFont="1" applyFill="1" applyBorder="1" applyAlignment="1" applyProtection="1">
      <alignment vertical="center" wrapText="1"/>
      <protection hidden="1"/>
    </xf>
    <xf numFmtId="0" fontId="21" fillId="2" borderId="0" xfId="3" applyFont="1" applyFill="1" applyAlignment="1" applyProtection="1">
      <alignment wrapText="1"/>
      <protection hidden="1"/>
    </xf>
    <xf numFmtId="9" fontId="28" fillId="3" borderId="1" xfId="2" applyFont="1" applyFill="1" applyBorder="1" applyAlignment="1" applyProtection="1">
      <alignment horizontal="left" vertical="top" wrapText="1"/>
      <protection locked="0"/>
    </xf>
    <xf numFmtId="0" fontId="28" fillId="2" borderId="0" xfId="3" applyFont="1" applyFill="1" applyAlignment="1" applyProtection="1">
      <alignment horizontal="left" vertical="top" wrapText="1"/>
      <protection hidden="1"/>
    </xf>
    <xf numFmtId="164" fontId="4" fillId="2" borderId="10" xfId="3" applyNumberFormat="1" applyFont="1" applyFill="1" applyBorder="1" applyAlignment="1" applyProtection="1">
      <alignment horizontal="center" wrapText="1"/>
      <protection hidden="1"/>
    </xf>
    <xf numFmtId="0" fontId="3" fillId="2" borderId="0" xfId="3" applyFont="1" applyFill="1" applyBorder="1" applyAlignment="1" applyProtection="1">
      <alignment wrapText="1"/>
      <protection hidden="1"/>
    </xf>
    <xf numFmtId="1" fontId="6" fillId="5" borderId="1" xfId="1" applyNumberFormat="1" applyFont="1" applyFill="1" applyBorder="1" applyAlignment="1" applyProtection="1">
      <alignment horizontal="center" vertical="center"/>
      <protection hidden="1"/>
    </xf>
    <xf numFmtId="0" fontId="31" fillId="7" borderId="1" xfId="0" applyFont="1" applyFill="1" applyBorder="1" applyAlignment="1">
      <alignment horizontal="center" vertical="center"/>
    </xf>
    <xf numFmtId="1" fontId="31" fillId="8" borderId="0" xfId="0" applyNumberFormat="1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 wrapText="1"/>
    </xf>
    <xf numFmtId="0" fontId="31" fillId="8" borderId="0" xfId="0" applyFont="1" applyFill="1" applyBorder="1"/>
    <xf numFmtId="1" fontId="13" fillId="8" borderId="0" xfId="0" applyNumberFormat="1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 wrapText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27" Type="http://schemas.openxmlformats.org/officeDocument/2006/relationships/styles" Target="styles.xml"/><Relationship Id="rId28" Type="http://schemas.openxmlformats.org/officeDocument/2006/relationships/sharedStrings" Target="sharedStrings.xml"/><Relationship Id="rId29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864950</xdr:colOff>
      <xdr:row>4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52475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19175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1301" cy="752475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3426" y="1019175"/>
          <a:ext cx="12572999" cy="8540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mac\Users\ghill\Desktop\G:\Users\ghill\Box%20Sync\2015%20JB%20Team%20Projects\Greg%20Hill%20Jr.\AB104%20Annual%20Plans\Ventura\C:\Users\ghill\Documents\Spreadsheets\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2:AG53"/>
  <sheetViews>
    <sheetView workbookViewId="0">
      <selection activeCell="M9" sqref="M9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14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14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14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14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" customHeight="1" x14ac:dyDescent="0.65">
      <c r="B8" s="105" t="s">
        <v>13</v>
      </c>
      <c r="C8" s="105"/>
      <c r="D8" s="15"/>
      <c r="E8" s="101" t="s">
        <v>81</v>
      </c>
      <c r="F8" s="102"/>
      <c r="G8" s="102"/>
      <c r="H8" s="102"/>
      <c r="I8" s="102"/>
      <c r="J8" s="102"/>
      <c r="K8" s="103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" customHeight="1" x14ac:dyDescent="0.2">
      <c r="A10" s="16"/>
      <c r="B10" s="106" t="s">
        <v>87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8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" customHeight="1" x14ac:dyDescent="0.2">
      <c r="A12" s="17"/>
      <c r="B12" s="23"/>
      <c r="C12" s="91"/>
      <c r="D12" s="91"/>
      <c r="E12" s="91"/>
      <c r="F12" s="16"/>
      <c r="G12" s="92" t="s">
        <v>11</v>
      </c>
      <c r="H12" s="24"/>
      <c r="I12" s="92" t="s">
        <v>12</v>
      </c>
      <c r="J12" s="24"/>
      <c r="K12" s="88" t="s">
        <v>90</v>
      </c>
      <c r="L12" s="24"/>
      <c r="M12" s="92" t="s">
        <v>92</v>
      </c>
      <c r="N12" s="25"/>
    </row>
    <row r="13" spans="1:14" ht="16" customHeight="1" x14ac:dyDescent="0.2">
      <c r="A13" s="17"/>
      <c r="B13" s="23"/>
      <c r="C13" s="91"/>
      <c r="D13" s="91"/>
      <c r="E13" s="91"/>
      <c r="F13" s="16"/>
      <c r="G13" s="93"/>
      <c r="H13" s="16"/>
      <c r="I13" s="93"/>
      <c r="J13" s="16"/>
      <c r="K13" s="89"/>
      <c r="L13" s="16"/>
      <c r="M13" s="93"/>
      <c r="N13" s="25"/>
    </row>
    <row r="14" spans="1:14" ht="16" customHeight="1" x14ac:dyDescent="0.2">
      <c r="A14" s="26"/>
      <c r="B14" s="27"/>
      <c r="C14" s="91"/>
      <c r="D14" s="91"/>
      <c r="E14" s="91"/>
      <c r="F14" s="28"/>
      <c r="G14" s="94"/>
      <c r="H14" s="28"/>
      <c r="I14" s="94"/>
      <c r="J14" s="28"/>
      <c r="K14" s="90"/>
      <c r="L14" s="28"/>
      <c r="M14" s="94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" customHeight="1" x14ac:dyDescent="0.65">
      <c r="A16" s="34"/>
      <c r="B16" s="35"/>
      <c r="C16" s="95" t="s">
        <v>94</v>
      </c>
      <c r="D16" s="96"/>
      <c r="E16" s="97"/>
      <c r="F16" s="36"/>
      <c r="G16" s="37">
        <f>SUM(CVAS!G18,FUSD!G18,MUSD!G18,OAS!G18,OUSD!G18,SVAS!G18,VACE!G18,VCOE!G18,Sheet9!G18,Sheet10!G18,Sheet11!G18,Sheet12!G18,Sheet13!G18,Sheet14!G18,Sheet15!G18,Sheet16!G18,Sheet17!G18,Sheet18!G18,Sheet19!G18,Sheet20!G18)</f>
        <v>6413</v>
      </c>
      <c r="H16" s="38"/>
      <c r="I16" s="80">
        <f>ROUND(SUM(CVAS!I18,FUSD!I18,MUSD!I18,OAS!I18,OUSD!I18,SVAS!I18,VACE!I18,VCOE!I18,Sheet9!I18,Sheet10!I18,Sheet11!I18,Sheet12!I18,Sheet13!I18,Sheet14!I18,Sheet15!I18,Sheet16!I18,Sheet17!I18,Sheet18!I18,Sheet19!I18,Sheet20!I18),0)</f>
        <v>6730</v>
      </c>
      <c r="J16" s="36"/>
      <c r="K16" s="39">
        <f>IFERROR((I16-G16)/G16,0)</f>
        <v>4.9430843598939657E-2</v>
      </c>
      <c r="L16" s="36"/>
      <c r="M16" s="64" t="s">
        <v>121</v>
      </c>
      <c r="N16" s="40"/>
    </row>
    <row r="17" spans="1:33" s="17" customFormat="1" ht="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" customHeight="1" x14ac:dyDescent="0.65">
      <c r="A18" s="34"/>
      <c r="B18" s="35"/>
      <c r="C18" s="95" t="s">
        <v>89</v>
      </c>
      <c r="D18" s="96"/>
      <c r="E18" s="97"/>
      <c r="F18" s="36"/>
      <c r="G18" s="37">
        <f>SUM(CVAS!G20,FUSD!G20,MUSD!G20,OAS!G20,OUSD!G20,SVAS!G20,VACE!G20,VCOE!G20,Sheet9!G20,Sheet10!G20,Sheet11!G20,Sheet12!G20,Sheet13!G20,Sheet14!G20,Sheet15!G20,Sheet16!G20,Sheet17!G20,Sheet18!G20,Sheet19!G20,Sheet20!G20)</f>
        <v>5510</v>
      </c>
      <c r="H18" s="38"/>
      <c r="I18" s="80">
        <f>ROUND(SUM(CVAS!I20,FUSD!I20,MUSD!I20,OAS!I20,OUSD!I20,SVAS!I20,VACE!I20,VCOE!I20,Sheet9!I20,Sheet10!I20,Sheet11!I20,Sheet12!I20,Sheet13!I20,Sheet14!I20,Sheet15!I20,Sheet16!I20,Sheet17!I20,Sheet18!I20,Sheet19!I20,Sheet20!I20),0)</f>
        <v>5962</v>
      </c>
      <c r="J18" s="36"/>
      <c r="K18" s="39">
        <f>IFERROR((I18-G18)/G18,0)</f>
        <v>8.2032667876588028E-2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95</v>
      </c>
      <c r="D20" s="96"/>
      <c r="E20" s="97"/>
      <c r="F20" s="36"/>
      <c r="G20" s="37">
        <f>SUM(CVAS!G22,FUSD!G22,MUSD!G22,OAS!G22,OUSD!G22,SVAS!G22,VACE!G22,VCOE!G22,Sheet9!G22,Sheet10!G22,Sheet11!G22,Sheet12!G22,Sheet13!G22,Sheet14!G22,Sheet15!G22,Sheet16!G22,Sheet17!G22,Sheet18!G22,Sheet19!G22,Sheet20!G22)</f>
        <v>150</v>
      </c>
      <c r="H20" s="38"/>
      <c r="I20" s="37">
        <f>SUM(CVAS!I22,FUSD!I22,MUSD!I22,OAS!I22,OUSD!I22,SVAS!I22,VACE!I22,VCOE!I22,Sheet9!I22,Sheet10!I22,Sheet11!I22,Sheet12!I22,Sheet13!I22,Sheet14!I22,Sheet15!I22,Sheet16!I22,Sheet17!I22,Sheet18!I22,Sheet19!I22,Sheet20!I22)</f>
        <v>266</v>
      </c>
      <c r="J20" s="36"/>
      <c r="K20" s="39">
        <f>IFERROR((I20-G20)/G20,0)</f>
        <v>0.77333333333333332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96</v>
      </c>
      <c r="D22" s="96"/>
      <c r="E22" s="97"/>
      <c r="F22" s="36"/>
      <c r="G22" s="37">
        <f>SUM(CVAS!G24,FUSD!G24,MUSD!G24,OAS!G24,OUSD!G24,SVAS!G24,VACE!G24,VCOE!G24,Sheet9!G24,Sheet10!G24,Sheet11!G24,Sheet12!G24,Sheet13!G24,Sheet14!G24,Sheet15!G24,Sheet16!G24,Sheet17!G24,Sheet18!G24,Sheet19!G24,Sheet20!G24)</f>
        <v>83</v>
      </c>
      <c r="H22" s="38"/>
      <c r="I22" s="80">
        <f>ROUND(SUM(CVAS!I24,FUSD!I24,MUSD!I24,OAS!I24,OUSD!I24,SVAS!I24,VACE!I24,VCOE!I24,Sheet9!I24,Sheet10!I24,Sheet11!I24,Sheet12!I24,Sheet13!I24,Sheet14!I24,Sheet15!I24,Sheet16!I24,Sheet17!I24,Sheet18!I24,Sheet19!I24,Sheet20!I24),0)</f>
        <v>228</v>
      </c>
      <c r="J22" s="36"/>
      <c r="K22" s="39">
        <f>IFERROR((I22-G22)/G22,0)</f>
        <v>1.7469879518072289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97</v>
      </c>
      <c r="D24" s="96"/>
      <c r="E24" s="97"/>
      <c r="F24" s="36"/>
      <c r="G24" s="37">
        <f>SUM(CVAS!G26,FUSD!G26,MUSD!G26,OAS!G26,OUSD!G26,SVAS!G26,VACE!G26,VCOE!G26,Sheet9!G26,Sheet10!G26,Sheet11!G26,Sheet12!G26,Sheet13!G26,Sheet14!G26,Sheet15!G26,Sheet16!G26,Sheet17!G26,Sheet18!G26,Sheet19!G26,Sheet20!G26)</f>
        <v>727</v>
      </c>
      <c r="H24" s="38"/>
      <c r="I24" s="80">
        <f>ROUND(SUM(CVAS!I26,FUSD!I26,MUSD!I26,OAS!I26,OUSD!I26,SVAS!I26,VACE!I26,VCOE!I26,Sheet9!I26,Sheet10!I26,Sheet11!I26,Sheet12!I26,Sheet13!I26,Sheet14!I26,Sheet15!I26,Sheet16!I26,Sheet17!I26,Sheet18!I26,Sheet19!I26,Sheet20!I26),0)</f>
        <v>747</v>
      </c>
      <c r="J24" s="36"/>
      <c r="K24" s="39">
        <f>IFERROR((I24-G24)/G24,0)</f>
        <v>2.7510316368638238E-2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98</v>
      </c>
      <c r="D26" s="96"/>
      <c r="E26" s="97"/>
      <c r="F26" s="36"/>
      <c r="G26" s="37">
        <f>SUM(CVAS!G28,FUSD!G28,MUSD!G28,OAS!G28,OUSD!G28,SVAS!G28,VACE!G28,VCOE!G28,Sheet9!G28,Sheet10!G28,Sheet11!G28,Sheet12!G28,Sheet13!G28,Sheet14!G28,Sheet15!G28,Sheet16!G28,Sheet17!G28,Sheet18!G28,Sheet19!G28,Sheet20!G28)</f>
        <v>3898</v>
      </c>
      <c r="H26" s="38"/>
      <c r="I26" s="80">
        <f>ROUND(SUM(CVAS!I28,FUSD!I28,MUSD!I28,OAS!I28,OUSD!I28,SVAS!I28,VACE!I28,VCOE!I28,Sheet9!I28,Sheet10!I28,Sheet11!I28,Sheet12!I28,Sheet13!I28,Sheet14!I28,Sheet15!I28,Sheet16!I28,Sheet17!I28,Sheet18!I28,Sheet19!I28,Sheet20!I28),0)</f>
        <v>4122</v>
      </c>
      <c r="J26" s="36"/>
      <c r="K26" s="39">
        <f>IFERROR((I26-G26)/G26,0)</f>
        <v>5.7465366854797334E-2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99</v>
      </c>
      <c r="D28" s="96"/>
      <c r="E28" s="97"/>
      <c r="F28" s="36"/>
      <c r="G28" s="37">
        <f>SUM(CVAS!G30,FUSD!G30,MUSD!G30,OAS!G30,OUSD!G30,SVAS!G30,VACE!G30,VCOE!G30,Sheet9!G30,Sheet10!G30,Sheet11!G30,Sheet12!G30,Sheet13!G30,Sheet14!G30,Sheet15!G30,Sheet16!G30,Sheet17!G30,Sheet18!G30,Sheet19!G30,Sheet20!G30)</f>
        <v>0</v>
      </c>
      <c r="H28" s="38"/>
      <c r="I28" s="80">
        <f>ROUND(SUM(CVAS!I30,FUSD!I30,MUSD!I30,OAS!I30,OUSD!I30,SVAS!I30,VACE!I30,VCOE!I30,Sheet9!I30,Sheet10!I30,Sheet11!I30,Sheet12!I30,Sheet13!I30,Sheet14!I30,Sheet15!I30,Sheet16!I30,Sheet17!I30,Sheet18!I30,Sheet19!I30,Sheet20!I30),0)</f>
        <v>20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2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" customHeight="1" x14ac:dyDescent="0.2">
      <c r="A31" s="41"/>
      <c r="B31" s="107" t="s">
        <v>88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3" ht="6" customHeight="1" x14ac:dyDescent="0.2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" customHeight="1" x14ac:dyDescent="0.2">
      <c r="A33" s="17"/>
      <c r="B33" s="23"/>
      <c r="C33" s="91"/>
      <c r="D33" s="91"/>
      <c r="E33" s="91"/>
      <c r="F33" s="16"/>
      <c r="G33" s="92" t="s">
        <v>1</v>
      </c>
      <c r="H33" s="24"/>
      <c r="I33" s="92" t="s">
        <v>2</v>
      </c>
      <c r="J33" s="24"/>
      <c r="K33" s="88" t="s">
        <v>0</v>
      </c>
      <c r="L33" s="24"/>
      <c r="M33" s="92" t="s">
        <v>92</v>
      </c>
      <c r="N33" s="25"/>
    </row>
    <row r="34" spans="1:33" ht="5" customHeight="1" x14ac:dyDescent="0.2">
      <c r="A34" s="17"/>
      <c r="B34" s="23"/>
      <c r="C34" s="91"/>
      <c r="D34" s="91"/>
      <c r="E34" s="91"/>
      <c r="F34" s="16"/>
      <c r="G34" s="93"/>
      <c r="H34" s="16"/>
      <c r="I34" s="93"/>
      <c r="J34" s="16"/>
      <c r="K34" s="89"/>
      <c r="L34" s="16"/>
      <c r="M34" s="93"/>
      <c r="N34" s="25"/>
    </row>
    <row r="35" spans="1:33" x14ac:dyDescent="0.2">
      <c r="A35" s="26"/>
      <c r="B35" s="27"/>
      <c r="C35" s="91"/>
      <c r="D35" s="91"/>
      <c r="E35" s="91"/>
      <c r="F35" s="28"/>
      <c r="G35" s="94"/>
      <c r="H35" s="28"/>
      <c r="I35" s="94"/>
      <c r="J35" s="28"/>
      <c r="K35" s="90"/>
      <c r="L35" s="28"/>
      <c r="M35" s="94"/>
      <c r="N35" s="29"/>
    </row>
    <row r="36" spans="1:33" ht="6" customHeight="1" x14ac:dyDescent="0.2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" customHeight="1" x14ac:dyDescent="0.2">
      <c r="A37" s="34"/>
      <c r="B37" s="35"/>
      <c r="C37" s="98" t="s">
        <v>3</v>
      </c>
      <c r="D37" s="99"/>
      <c r="E37" s="100"/>
      <c r="F37" s="36"/>
      <c r="G37" s="37">
        <f>SUM(CVAS!G39,FUSD!G39,MUSD!G39,OAS!G39,OUSD!G39,SVAS!G39,VACE!G39,VCOE!G39,Sheet9!G39,Sheet10!G39,Sheet11!G39,Sheet12!G39,Sheet13!G39,Sheet14!G39,Sheet15!G39,Sheet16!G39,Sheet17!G39,Sheet18!G39,Sheet19!G39,Sheet20!G39)</f>
        <v>5834</v>
      </c>
      <c r="H37" s="38"/>
      <c r="I37" s="37">
        <f>SUM(CVAS!I39,FUSD!I39,MUSD!I39,OAS!I39,OUSD!I39,SVAS!I39,VACE!I39,VCOE!I39,Sheet9!I39,Sheet10!I39,Sheet11!I39,Sheet12!I39,Sheet13!I39,Sheet14!I39,Sheet15!I39,Sheet16!I39,Sheet17!I39,Sheet18!I39,Sheet19!I39,Sheet20!I39)</f>
        <v>2590</v>
      </c>
      <c r="J37" s="36"/>
      <c r="K37" s="39">
        <f>IFERROR(I37/G37,0)</f>
        <v>0.44394926294137815</v>
      </c>
      <c r="L37" s="36"/>
      <c r="M37" s="64"/>
      <c r="N37" s="40"/>
    </row>
    <row r="38" spans="1:33" s="17" customFormat="1" ht="5" customHeight="1" x14ac:dyDescent="0.2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" customHeight="1" x14ac:dyDescent="0.2">
      <c r="A39" s="34"/>
      <c r="B39" s="35"/>
      <c r="C39" s="98" t="s">
        <v>4</v>
      </c>
      <c r="D39" s="99"/>
      <c r="E39" s="100"/>
      <c r="F39" s="36"/>
      <c r="G39" s="37">
        <f>SUM(CVAS!G41,FUSD!G41,MUSD!G41,OAS!G41,OUSD!G41,SVAS!G41,VACE!G41,VCOE!G41,Sheet9!G41,Sheet10!G41,Sheet11!G41,Sheet12!G41,Sheet13!G41,Sheet14!G41,Sheet15!G41,Sheet16!G41,Sheet17!G41,Sheet18!G41,Sheet19!G41,Sheet20!G41)</f>
        <v>2450</v>
      </c>
      <c r="H39" s="38"/>
      <c r="I39" s="37">
        <f>SUM(CVAS!I41,FUSD!I41,MUSD!I41,OAS!I41,OUSD!I41,SVAS!I41,VACE!I41,VCOE!I41,Sheet9!I41,Sheet10!I41,Sheet11!I41,Sheet12!I41,Sheet13!I41,Sheet14!I41,Sheet15!I41,Sheet16!I41,Sheet17!I41,Sheet18!I41,Sheet19!I41,Sheet20!I41)</f>
        <v>1707</v>
      </c>
      <c r="J39" s="36"/>
      <c r="K39" s="39">
        <f>IFERROR(I39/G39,0)</f>
        <v>0.69673469387755105</v>
      </c>
      <c r="L39" s="36"/>
      <c r="M39" s="64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5</v>
      </c>
      <c r="D41" s="99"/>
      <c r="E41" s="100"/>
      <c r="F41" s="36"/>
      <c r="G41" s="37">
        <f>SUM(CVAS!G43,FUSD!G43,MUSD!G43,OAS!G43,OUSD!G43,SVAS!G43,VACE!G43,VCOE!G43,Sheet9!G43,Sheet10!G43,Sheet11!G43,Sheet12!G43,Sheet13!G43,Sheet14!G43,Sheet15!G43,Sheet16!G43,Sheet17!G43,Sheet18!G43,Sheet19!G43,Sheet20!G43)</f>
        <v>1545</v>
      </c>
      <c r="H41" s="38"/>
      <c r="I41" s="37">
        <f>SUM(CVAS!I43,FUSD!I43,MUSD!I43,OAS!I43,OUSD!I43,SVAS!I43,VACE!I43,VCOE!I43,Sheet9!I43,Sheet10!I43,Sheet11!I43,Sheet12!I43,Sheet13!I43,Sheet14!I43,Sheet15!I43,Sheet16!I43,Sheet17!I43,Sheet18!I43,Sheet19!I43,Sheet20!I43)</f>
        <v>417</v>
      </c>
      <c r="J41" s="36"/>
      <c r="K41" s="39">
        <f>IFERROR(I41/G41,0)</f>
        <v>0.26990291262135924</v>
      </c>
      <c r="L41" s="36"/>
      <c r="M41" s="64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6</v>
      </c>
      <c r="D43" s="99"/>
      <c r="E43" s="100"/>
      <c r="F43" s="36"/>
      <c r="G43" s="37">
        <f>SUM(CVAS!G45,FUSD!G45,MUSD!G45,OAS!G45,OUSD!G45,SVAS!G45,VACE!G45,VCOE!G45,Sheet9!G45,Sheet10!G45,Sheet11!G45,Sheet12!G45,Sheet13!G45,Sheet14!G45,Sheet15!G45,Sheet16!G45,Sheet17!G45,Sheet18!G45,Sheet19!G45,Sheet20!G45)</f>
        <v>124</v>
      </c>
      <c r="H43" s="38"/>
      <c r="I43" s="37">
        <f>SUM(CVAS!I45,FUSD!I45,MUSD!I45,OAS!I45,OUSD!I45,SVAS!I45,VACE!I45,VCOE!I45,Sheet9!I45,Sheet10!I45,Sheet11!I45,Sheet12!I45,Sheet13!I45,Sheet14!I45,Sheet15!I45,Sheet16!I45,Sheet17!I45,Sheet18!I45,Sheet19!I45,Sheet20!I45)</f>
        <v>101</v>
      </c>
      <c r="J43" s="36"/>
      <c r="K43" s="39">
        <f>IFERROR(I43/G43,0)</f>
        <v>0.81451612903225812</v>
      </c>
      <c r="L43" s="36"/>
      <c r="M43" s="64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7</v>
      </c>
      <c r="D45" s="99"/>
      <c r="E45" s="100"/>
      <c r="F45" s="36"/>
      <c r="G45" s="37">
        <f>SUM(CVAS!G47,FUSD!G47,MUSD!G47,OAS!G47,OUSD!G47,SVAS!G47,VACE!G47,VCOE!G47,Sheet9!G47,Sheet10!G47,Sheet11!G47,Sheet12!G47,Sheet13!G47,Sheet14!G47,Sheet15!G47,Sheet16!G47,Sheet17!G47,Sheet18!G47,Sheet19!G47,Sheet20!G47)</f>
        <v>34</v>
      </c>
      <c r="H45" s="38"/>
      <c r="I45" s="37">
        <f>SUM(CVAS!I47,FUSD!I47,MUSD!I47,OAS!I47,OUSD!I47,SVAS!I47,VACE!I47,VCOE!I47,Sheet9!I47,Sheet10!I47,Sheet11!I47,Sheet12!I47,Sheet13!I47,Sheet14!I47,Sheet15!I47,Sheet16!I47,Sheet17!I47,Sheet18!I47,Sheet19!I47,Sheet20!I47)</f>
        <v>22</v>
      </c>
      <c r="J45" s="36"/>
      <c r="K45" s="39">
        <f>IFERROR(I45/G45,0)</f>
        <v>0.6470588235294118</v>
      </c>
      <c r="L45" s="36"/>
      <c r="M45" s="64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8</v>
      </c>
      <c r="D47" s="99"/>
      <c r="E47" s="100"/>
      <c r="F47" s="36"/>
      <c r="G47" s="37">
        <f>SUM(CVAS!G49,FUSD!G49,MUSD!G49,OAS!G49,OUSD!G49,SVAS!G49,VACE!G49,VCOE!G49,Sheet9!G49,Sheet10!G49,Sheet11!G49,Sheet12!G49,Sheet13!G49,Sheet14!G49,Sheet15!G49,Sheet16!G49,Sheet17!G49,Sheet18!G49,Sheet19!G49,Sheet20!G49)</f>
        <v>2087</v>
      </c>
      <c r="H47" s="38"/>
      <c r="I47" s="37">
        <f>SUM(CVAS!I49,FUSD!I49,MUSD!I49,OAS!I49,OUSD!I49,SVAS!I49,VACE!I49,VCOE!I49,Sheet9!I49,Sheet10!I49,Sheet11!I49,Sheet12!I49,Sheet13!I49,Sheet14!I49,Sheet15!I49,Sheet16!I49,Sheet17!I49,Sheet18!I49,Sheet19!I49,Sheet20!I49)</f>
        <v>1755</v>
      </c>
      <c r="J47" s="36"/>
      <c r="K47" s="39">
        <f>IFERROR(I47/G47,0)</f>
        <v>0.84091998083373265</v>
      </c>
      <c r="L47" s="36"/>
      <c r="M47" s="64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9</v>
      </c>
      <c r="D49" s="99"/>
      <c r="E49" s="100"/>
      <c r="F49" s="36"/>
      <c r="G49" s="37">
        <f>SUM(CVAS!G51,FUSD!G51,MUSD!G51,OAS!G51,OUSD!G51,SVAS!G51,VACE!G51,VCOE!G51,Sheet9!G51,Sheet10!G51,Sheet11!G51,Sheet12!G51,Sheet13!G51,Sheet14!G51,Sheet15!G51,Sheet16!G51,Sheet17!G51,Sheet18!G51,Sheet19!G51,Sheet20!G51)</f>
        <v>733</v>
      </c>
      <c r="H49" s="38"/>
      <c r="I49" s="37">
        <f>SUM(CVAS!I51,FUSD!I51,MUSD!I51,OAS!I51,OUSD!I51,SVAS!I51,VACE!I51,VCOE!I51,Sheet9!I51,Sheet10!I51,Sheet11!I51,Sheet12!I51,Sheet13!I51,Sheet14!I51,Sheet15!I51,Sheet16!I51,Sheet17!I51,Sheet18!I51,Sheet19!I51,Sheet20!I51)</f>
        <v>375</v>
      </c>
      <c r="J49" s="36"/>
      <c r="K49" s="39">
        <f>IFERROR(I49/G49,0)</f>
        <v>0.51159618008185537</v>
      </c>
      <c r="L49" s="36"/>
      <c r="M49" s="64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10</v>
      </c>
      <c r="D51" s="99"/>
      <c r="E51" s="100"/>
      <c r="F51" s="36"/>
      <c r="G51" s="37">
        <f>SUM(CVAS!G53,FUSD!G53,MUSD!G53,OAS!G53,OUSD!G53,SVAS!G53,VACE!G53,VCOE!G53,Sheet9!G53,Sheet10!G53,Sheet11!G53,Sheet12!G53,Sheet13!G53,Sheet14!G53,Sheet15!G53,Sheet16!G53,Sheet17!G53,Sheet18!G53,Sheet19!G53,Sheet20!G53)</f>
        <v>1665</v>
      </c>
      <c r="H51" s="38"/>
      <c r="I51" s="37">
        <f>SUM(CVAS!I53,FUSD!I53,MUSD!I53,OAS!I53,OUSD!I53,SVAS!I53,VACE!I53,VCOE!I53,Sheet9!I53,Sheet10!I53,Sheet11!I53,Sheet12!I53,Sheet13!I53,Sheet14!I53,Sheet15!I53,Sheet16!I53,Sheet17!I53,Sheet18!I53,Sheet19!I53,Sheet20!I53)</f>
        <v>809</v>
      </c>
      <c r="J51" s="36"/>
      <c r="K51" s="39">
        <f>IFERROR(I51/G51,0)</f>
        <v>0.48588588588588588</v>
      </c>
      <c r="L51" s="36"/>
      <c r="M51" s="64"/>
      <c r="N51" s="40"/>
    </row>
    <row r="52" spans="1:33" ht="6" customHeight="1" x14ac:dyDescent="0.2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2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customSheetViews>
    <customSheetView guid="{8B18B347-9CFB-8A46-8DEC-91D602D9B1C4}" showPageBreaks="1" fitToPage="1" printArea="1">
      <selection activeCell="E2" sqref="E2:K4"/>
      <pageMargins left="0.7" right="0.7" top="0.75" bottom="0.75" header="0.3" footer="0.3"/>
      <pageSetup scale="64" orientation="portrait" horizontalDpi="0" verticalDpi="0"/>
    </customSheetView>
  </customSheetViews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disablePrompts="1"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00B050"/>
    <pageSetUpPr fitToPage="1"/>
  </sheetPr>
  <dimension ref="A2:AK55"/>
  <sheetViews>
    <sheetView workbookViewId="0">
      <selection activeCell="M18" sqref="M18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2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  <c r="M5" s="72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73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74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73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 t="s">
        <v>100</v>
      </c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75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81">
        <v>90</v>
      </c>
      <c r="H18" s="82"/>
      <c r="I18" s="81">
        <v>90</v>
      </c>
      <c r="J18" s="36"/>
      <c r="K18" s="62">
        <f>IFERROR((I18-G18)/G18,0)</f>
        <v>0</v>
      </c>
      <c r="L18" s="36"/>
      <c r="M18" s="76" t="s">
        <v>121</v>
      </c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83"/>
      <c r="H19" s="83"/>
      <c r="I19" s="84"/>
      <c r="J19" s="28"/>
      <c r="L19" s="28"/>
      <c r="M19" s="77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81">
        <v>0</v>
      </c>
      <c r="H20" s="82"/>
      <c r="I20" s="81">
        <v>40</v>
      </c>
      <c r="J20" s="36"/>
      <c r="K20" s="62">
        <f>IFERROR((I20-G20)/G20,0)</f>
        <v>0</v>
      </c>
      <c r="L20" s="36"/>
      <c r="M20" s="7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83"/>
      <c r="H21" s="83"/>
      <c r="I21" s="84"/>
      <c r="J21" s="28"/>
      <c r="L21" s="28"/>
      <c r="M21" s="77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81">
        <v>0</v>
      </c>
      <c r="H22" s="82"/>
      <c r="I22" s="81">
        <v>0</v>
      </c>
      <c r="J22" s="36"/>
      <c r="K22" s="62">
        <f>IFERROR((I22-G22)/G22,0)</f>
        <v>0</v>
      </c>
      <c r="L22" s="36"/>
      <c r="M22" s="7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83"/>
      <c r="H23" s="83"/>
      <c r="I23" s="84"/>
      <c r="J23" s="28"/>
      <c r="L23" s="28"/>
      <c r="M23" s="77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81">
        <v>0</v>
      </c>
      <c r="H24" s="82"/>
      <c r="I24" s="81">
        <v>0</v>
      </c>
      <c r="J24" s="36"/>
      <c r="K24" s="62">
        <f>IFERROR((I24-G24)/G24,0)</f>
        <v>0</v>
      </c>
      <c r="L24" s="36"/>
      <c r="M24" s="7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83"/>
      <c r="H25" s="83"/>
      <c r="I25" s="84"/>
      <c r="J25" s="28"/>
      <c r="L25" s="28"/>
      <c r="M25" s="77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81">
        <v>0</v>
      </c>
      <c r="H26" s="82"/>
      <c r="I26" s="81">
        <v>0</v>
      </c>
      <c r="J26" s="36"/>
      <c r="K26" s="62">
        <f>IFERROR((I26-G26)/G26,0)</f>
        <v>0</v>
      </c>
      <c r="L26" s="36"/>
      <c r="M26" s="7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83"/>
      <c r="H27" s="83"/>
      <c r="I27" s="84"/>
      <c r="J27" s="28"/>
      <c r="L27" s="28"/>
      <c r="M27" s="77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81">
        <v>0</v>
      </c>
      <c r="H28" s="82"/>
      <c r="I28" s="81">
        <v>0</v>
      </c>
      <c r="J28" s="36"/>
      <c r="K28" s="62">
        <f>IFERROR((I28-G28)/G28,0)</f>
        <v>0</v>
      </c>
      <c r="L28" s="36"/>
      <c r="M28" s="7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83"/>
      <c r="H29" s="83"/>
      <c r="I29" s="84"/>
      <c r="J29" s="28"/>
      <c r="L29" s="28"/>
      <c r="M29" s="77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81">
        <v>0</v>
      </c>
      <c r="H30" s="82"/>
      <c r="I30" s="81">
        <v>0</v>
      </c>
      <c r="J30" s="36"/>
      <c r="K30" s="62">
        <f>IFERROR((I30-G30)/G30,0)</f>
        <v>0</v>
      </c>
      <c r="L30" s="36"/>
      <c r="M30" s="76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78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79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81">
        <v>40</v>
      </c>
      <c r="H39" s="85"/>
      <c r="I39" s="81">
        <v>10</v>
      </c>
      <c r="J39" s="36"/>
      <c r="K39" s="62">
        <f>IFERROR(I39/G39,0)</f>
        <v>0.25</v>
      </c>
      <c r="L39" s="36"/>
      <c r="M39" s="76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83"/>
      <c r="H40" s="86"/>
      <c r="I40" s="84"/>
      <c r="J40" s="28"/>
      <c r="L40" s="28"/>
      <c r="M40" s="77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81">
        <v>0</v>
      </c>
      <c r="H41" s="85"/>
      <c r="I41" s="81">
        <v>0</v>
      </c>
      <c r="J41" s="36"/>
      <c r="K41" s="62">
        <f>IFERROR(I41/G41,0)</f>
        <v>0</v>
      </c>
      <c r="L41" s="36"/>
      <c r="M41" s="76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83"/>
      <c r="H42" s="86"/>
      <c r="I42" s="84"/>
      <c r="J42" s="28"/>
      <c r="L42" s="28"/>
      <c r="M42" s="77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81">
        <v>10</v>
      </c>
      <c r="H43" s="85"/>
      <c r="I43" s="81">
        <v>2</v>
      </c>
      <c r="J43" s="36"/>
      <c r="K43" s="62">
        <f>IFERROR(I43/G43,0)</f>
        <v>0.2</v>
      </c>
      <c r="L43" s="36"/>
      <c r="M43" s="76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83"/>
      <c r="H44" s="86"/>
      <c r="I44" s="84"/>
      <c r="J44" s="28"/>
      <c r="L44" s="28"/>
      <c r="M44" s="77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81">
        <v>0</v>
      </c>
      <c r="H45" s="85"/>
      <c r="I45" s="81">
        <v>0</v>
      </c>
      <c r="J45" s="36"/>
      <c r="K45" s="62">
        <f>IFERROR(I45/G45,0)</f>
        <v>0</v>
      </c>
      <c r="L45" s="36"/>
      <c r="M45" s="76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83"/>
      <c r="H46" s="86"/>
      <c r="I46" s="84"/>
      <c r="J46" s="28"/>
      <c r="L46" s="28"/>
      <c r="M46" s="77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81">
        <v>0</v>
      </c>
      <c r="H47" s="85"/>
      <c r="I47" s="81">
        <v>0</v>
      </c>
      <c r="J47" s="36"/>
      <c r="K47" s="62">
        <f>IFERROR(I47/G47,0)</f>
        <v>0</v>
      </c>
      <c r="L47" s="36"/>
      <c r="M47" s="76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83"/>
      <c r="H48" s="86"/>
      <c r="I48" s="84"/>
      <c r="J48" s="28"/>
      <c r="L48" s="28"/>
      <c r="M48" s="77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81">
        <v>5</v>
      </c>
      <c r="H49" s="85"/>
      <c r="I49" s="81">
        <v>1</v>
      </c>
      <c r="J49" s="36"/>
      <c r="K49" s="62">
        <f>IFERROR(I49/G49,0)</f>
        <v>0.2</v>
      </c>
      <c r="L49" s="36"/>
      <c r="M49" s="76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83"/>
      <c r="H50" s="86"/>
      <c r="I50" s="84"/>
      <c r="J50" s="28"/>
      <c r="L50" s="28"/>
      <c r="M50" s="77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81">
        <v>10</v>
      </c>
      <c r="H51" s="85"/>
      <c r="I51" s="81">
        <v>3</v>
      </c>
      <c r="J51" s="36"/>
      <c r="K51" s="62">
        <f>IFERROR(I51/G51,0)</f>
        <v>0.3</v>
      </c>
      <c r="L51" s="36"/>
      <c r="M51" s="76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83"/>
      <c r="H52" s="86"/>
      <c r="I52" s="84"/>
      <c r="J52" s="28"/>
      <c r="L52" s="28"/>
      <c r="M52" s="77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81">
        <v>0</v>
      </c>
      <c r="H53" s="85"/>
      <c r="I53" s="81">
        <v>0</v>
      </c>
      <c r="J53" s="36"/>
      <c r="K53" s="62">
        <f>IFERROR(I53/G53,0)</f>
        <v>0</v>
      </c>
      <c r="L53" s="36"/>
      <c r="M53" s="76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78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79"/>
    </row>
  </sheetData>
  <customSheetViews>
    <customSheetView guid="{8B18B347-9CFB-8A46-8DEC-91D602D9B1C4}" fitToPage="1" topLeftCell="A31">
      <selection activeCell="G29" sqref="G29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25" right="0.25" top="0.75" bottom="0.75" header="0.3" footer="0.3"/>
  <pageSetup scale="63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00B050"/>
    <pageSetUpPr fitToPage="1"/>
  </sheetPr>
  <dimension ref="A2:AK55"/>
  <sheetViews>
    <sheetView tabSelected="1" topLeftCell="A30" workbookViewId="0">
      <selection activeCell="I52" sqref="I52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2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  <c r="M5" s="72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73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74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73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 t="s">
        <v>116</v>
      </c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75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>
        <v>814</v>
      </c>
      <c r="H18" s="70"/>
      <c r="I18" s="71">
        <f>G18*1.06</f>
        <v>862.84</v>
      </c>
      <c r="J18" s="36"/>
      <c r="K18" s="62">
        <f>IFERROR((I18-G18)/G18,0)</f>
        <v>6.0000000000000039E-2</v>
      </c>
      <c r="L18" s="36"/>
      <c r="M18" s="76" t="s">
        <v>121</v>
      </c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77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>
        <v>585</v>
      </c>
      <c r="H20" s="70"/>
      <c r="I20" s="71">
        <f>G20*1.06</f>
        <v>620.1</v>
      </c>
      <c r="J20" s="36"/>
      <c r="K20" s="62">
        <f>IFERROR((I20-G20)/G20,0)</f>
        <v>6.0000000000000039E-2</v>
      </c>
      <c r="L20" s="36"/>
      <c r="M20" s="7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77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7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77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>
        <v>83</v>
      </c>
      <c r="H24" s="70"/>
      <c r="I24" s="66">
        <v>88</v>
      </c>
      <c r="J24" s="36"/>
      <c r="K24" s="62">
        <f>IFERROR((I24-G24)/G24,0)</f>
        <v>6.0240963855421686E-2</v>
      </c>
      <c r="L24" s="36"/>
      <c r="M24" s="7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77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/>
      <c r="H26" s="70"/>
      <c r="I26" s="66"/>
      <c r="J26" s="36"/>
      <c r="K26" s="62">
        <f>IFERROR((I26-G26)/G26,0)</f>
        <v>0</v>
      </c>
      <c r="L26" s="36"/>
      <c r="M26" s="7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77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>
        <v>1559</v>
      </c>
      <c r="H28" s="70"/>
      <c r="I28" s="66">
        <v>1650</v>
      </c>
      <c r="J28" s="36"/>
      <c r="K28" s="62">
        <f>IFERROR((I28-G28)/G28,0)</f>
        <v>5.8370750481077614E-2</v>
      </c>
      <c r="L28" s="36"/>
      <c r="M28" s="7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77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61"/>
      <c r="I30" s="66"/>
      <c r="J30" s="36"/>
      <c r="K30" s="62">
        <f>IFERROR((I30-G30)/G30,0)</f>
        <v>0</v>
      </c>
      <c r="L30" s="36"/>
      <c r="M30" s="76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78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79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98" t="s">
        <v>3</v>
      </c>
      <c r="D39" s="99"/>
      <c r="E39" s="100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76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77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98" t="s">
        <v>4</v>
      </c>
      <c r="D41" s="99"/>
      <c r="E41" s="100"/>
      <c r="F41" s="36"/>
      <c r="G41" s="66">
        <v>2000</v>
      </c>
      <c r="H41" s="61"/>
      <c r="I41" s="66">
        <v>1500</v>
      </c>
      <c r="J41" s="36"/>
      <c r="K41" s="62">
        <f>IFERROR(I41/G41,0)</f>
        <v>0.75</v>
      </c>
      <c r="L41" s="36"/>
      <c r="M41" s="76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77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98" t="s">
        <v>5</v>
      </c>
      <c r="D43" s="99"/>
      <c r="E43" s="100"/>
      <c r="F43" s="36"/>
      <c r="G43" s="66">
        <v>36</v>
      </c>
      <c r="H43" s="61"/>
      <c r="I43" s="66">
        <v>30</v>
      </c>
      <c r="J43" s="36"/>
      <c r="K43" s="62">
        <f>IFERROR(I43/G43,0)</f>
        <v>0.83333333333333337</v>
      </c>
      <c r="L43" s="36"/>
      <c r="M43" s="76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77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98" t="s">
        <v>6</v>
      </c>
      <c r="D45" s="99"/>
      <c r="E45" s="100"/>
      <c r="F45" s="36"/>
      <c r="G45" s="66">
        <v>25</v>
      </c>
      <c r="H45" s="61"/>
      <c r="I45" s="66">
        <v>22</v>
      </c>
      <c r="J45" s="36"/>
      <c r="K45" s="62">
        <f>IFERROR(I45/G45,0)</f>
        <v>0.88</v>
      </c>
      <c r="L45" s="36"/>
      <c r="M45" s="76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77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98" t="s">
        <v>7</v>
      </c>
      <c r="D47" s="99"/>
      <c r="E47" s="100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76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77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98" t="s">
        <v>8</v>
      </c>
      <c r="D49" s="99"/>
      <c r="E49" s="100"/>
      <c r="F49" s="36"/>
      <c r="G49" s="66">
        <v>1177</v>
      </c>
      <c r="H49" s="61"/>
      <c r="I49" s="66">
        <v>1107</v>
      </c>
      <c r="J49" s="36"/>
      <c r="K49" s="62">
        <f>IFERROR(I49/G49,0)</f>
        <v>0.94052676295666948</v>
      </c>
      <c r="L49" s="36"/>
      <c r="M49" s="76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77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98" t="s">
        <v>9</v>
      </c>
      <c r="D51" s="99"/>
      <c r="E51" s="100"/>
      <c r="F51" s="36"/>
      <c r="G51" s="66">
        <v>50</v>
      </c>
      <c r="H51" s="61">
        <v>30</v>
      </c>
      <c r="I51" s="66">
        <v>30</v>
      </c>
      <c r="J51" s="36"/>
      <c r="K51" s="62">
        <f>IFERROR(I51/G51,0)</f>
        <v>0.6</v>
      </c>
      <c r="L51" s="36"/>
      <c r="M51" s="76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77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98" t="s">
        <v>10</v>
      </c>
      <c r="D53" s="99"/>
      <c r="E53" s="100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76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78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79"/>
    </row>
  </sheetData>
  <customSheetViews>
    <customSheetView guid="{8B18B347-9CFB-8A46-8DEC-91D602D9B1C4}" fitToPage="1" topLeftCell="A12">
      <selection activeCell="G29" sqref="G29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00B050"/>
    <pageSetUpPr fitToPage="1"/>
  </sheetPr>
  <dimension ref="A2:AK55"/>
  <sheetViews>
    <sheetView topLeftCell="A6" workbookViewId="0">
      <selection activeCell="B33" sqref="B33:N33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2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  <c r="M5" s="72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73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74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73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 t="s">
        <v>114</v>
      </c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75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>
        <v>1282</v>
      </c>
      <c r="H18" s="70"/>
      <c r="I18" s="66">
        <f>ROUND(G18*1.03,0)</f>
        <v>1320</v>
      </c>
      <c r="J18" s="36"/>
      <c r="K18" s="62">
        <f>IFERROR((I18-G18)/G18,0)</f>
        <v>2.9641185647425898E-2</v>
      </c>
      <c r="L18" s="36"/>
      <c r="M18" s="76" t="s">
        <v>121</v>
      </c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9"/>
      <c r="J19" s="28"/>
      <c r="L19" s="28"/>
      <c r="M19" s="77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>
        <v>187</v>
      </c>
      <c r="H20" s="70"/>
      <c r="I20" s="66">
        <f>ROUND(G20*1.03,0)</f>
        <v>193</v>
      </c>
      <c r="J20" s="36"/>
      <c r="K20" s="62">
        <f>IFERROR((I20-G20)/G20,0)</f>
        <v>3.2085561497326207E-2</v>
      </c>
      <c r="L20" s="36"/>
      <c r="M20" s="7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9"/>
      <c r="J21" s="28"/>
      <c r="L21" s="28"/>
      <c r="M21" s="77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7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9"/>
      <c r="J23" s="28"/>
      <c r="L23" s="28"/>
      <c r="M23" s="77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/>
      <c r="H24" s="70"/>
      <c r="I24" s="66"/>
      <c r="J24" s="36"/>
      <c r="K24" s="62">
        <f>IFERROR((I24-G24)/G24,0)</f>
        <v>0</v>
      </c>
      <c r="L24" s="36"/>
      <c r="M24" s="7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9"/>
      <c r="J25" s="28"/>
      <c r="L25" s="28"/>
      <c r="M25" s="77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>
        <v>372</v>
      </c>
      <c r="H26" s="70"/>
      <c r="I26" s="66">
        <f>ROUND(G26*1.03,0)</f>
        <v>383</v>
      </c>
      <c r="J26" s="36"/>
      <c r="K26" s="62">
        <f>IFERROR((I26-G26)/G26,0)</f>
        <v>2.9569892473118281E-2</v>
      </c>
      <c r="L26" s="36"/>
      <c r="M26" s="7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9"/>
      <c r="J27" s="28"/>
      <c r="L27" s="28"/>
      <c r="M27" s="77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>
        <v>0</v>
      </c>
      <c r="H28" s="70"/>
      <c r="I28" s="66">
        <v>25</v>
      </c>
      <c r="J28" s="36"/>
      <c r="K28" s="62">
        <f>IFERROR((I28-G28)/G28,0)</f>
        <v>0</v>
      </c>
      <c r="L28" s="36"/>
      <c r="M28" s="7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9"/>
      <c r="J29" s="28"/>
      <c r="L29" s="28"/>
      <c r="M29" s="77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70"/>
      <c r="I30" s="66"/>
      <c r="J30" s="36"/>
      <c r="K30" s="62">
        <f>IFERROR((I30-G30)/G30,0)</f>
        <v>0</v>
      </c>
      <c r="L30" s="36"/>
      <c r="M30" s="76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78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79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76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77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76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77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>
        <v>0</v>
      </c>
      <c r="H43" s="61"/>
      <c r="I43" s="66">
        <v>0</v>
      </c>
      <c r="J43" s="36"/>
      <c r="K43" s="62">
        <f>IFERROR(I43/G43,0)</f>
        <v>0</v>
      </c>
      <c r="L43" s="36"/>
      <c r="M43" s="76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77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76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77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76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77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76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77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>
        <v>0</v>
      </c>
      <c r="H51" s="61"/>
      <c r="I51" s="66">
        <v>18</v>
      </c>
      <c r="J51" s="36"/>
      <c r="K51" s="62">
        <f>IFERROR(I51/G51,0)</f>
        <v>0</v>
      </c>
      <c r="L51" s="36"/>
      <c r="M51" s="76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77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>
        <v>0</v>
      </c>
      <c r="H53" s="61"/>
      <c r="I53" s="66">
        <v>7</v>
      </c>
      <c r="J53" s="36"/>
      <c r="K53" s="62">
        <f>IFERROR(I53/G53,0)</f>
        <v>0</v>
      </c>
      <c r="L53" s="36"/>
      <c r="M53" s="76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78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79"/>
    </row>
  </sheetData>
  <customSheetViews>
    <customSheetView guid="{8B18B347-9CFB-8A46-8DEC-91D602D9B1C4}" fitToPage="1">
      <selection activeCell="G27" sqref="G27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2:AK55"/>
  <sheetViews>
    <sheetView workbookViewId="0">
      <selection activeCell="E10" sqref="E10:K10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/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customSheetViews>
    <customSheetView guid="{8B18B347-9CFB-8A46-8DEC-91D602D9B1C4}" fitToPage="1" state="hidden">
      <selection activeCell="E10" sqref="E10:K10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2:AK55"/>
  <sheetViews>
    <sheetView workbookViewId="0">
      <selection activeCell="E10" sqref="E10:K10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/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customSheetViews>
    <customSheetView guid="{8B18B347-9CFB-8A46-8DEC-91D602D9B1C4}" fitToPage="1" state="hidden">
      <selection activeCell="E10" sqref="E10:K10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2:AK55"/>
  <sheetViews>
    <sheetView workbookViewId="0">
      <selection activeCell="E10" sqref="E10:K10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/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customSheetViews>
    <customSheetView guid="{8B18B347-9CFB-8A46-8DEC-91D602D9B1C4}" fitToPage="1" state="hidden">
      <selection activeCell="E10" sqref="E10:K10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2:AK55"/>
  <sheetViews>
    <sheetView workbookViewId="0">
      <selection activeCell="E10" sqref="E10:K10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/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customSheetViews>
    <customSheetView guid="{8B18B347-9CFB-8A46-8DEC-91D602D9B1C4}" fitToPage="1" state="hidden">
      <selection activeCell="E10" sqref="E10:K10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2:AK55"/>
  <sheetViews>
    <sheetView workbookViewId="0">
      <selection activeCell="E10" sqref="E10:K10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/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customSheetViews>
    <customSheetView guid="{8B18B347-9CFB-8A46-8DEC-91D602D9B1C4}" fitToPage="1" state="hidden">
      <selection activeCell="E10" sqref="E10:K10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pageSetUpPr fitToPage="1"/>
  </sheetPr>
  <dimension ref="A2:AK55"/>
  <sheetViews>
    <sheetView workbookViewId="0">
      <selection activeCell="E10" sqref="E10:K10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/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customSheetViews>
    <customSheetView guid="{8B18B347-9CFB-8A46-8DEC-91D602D9B1C4}" fitToPage="1" state="hidden">
      <selection activeCell="E10" sqref="E10:K10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2:AK55"/>
  <sheetViews>
    <sheetView workbookViewId="0">
      <selection activeCell="E10" sqref="E10:K10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/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customSheetViews>
    <customSheetView guid="{8B18B347-9CFB-8A46-8DEC-91D602D9B1C4}" fitToPage="1" state="hidden">
      <selection activeCell="E10" sqref="E10:K10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/>
  <dimension ref="A2:AG53"/>
  <sheetViews>
    <sheetView workbookViewId="0">
      <selection activeCell="C28" sqref="C28:E28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14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14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14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14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" customHeight="1" x14ac:dyDescent="0.65">
      <c r="B8" s="105" t="s">
        <v>13</v>
      </c>
      <c r="C8" s="105"/>
      <c r="D8" s="15"/>
      <c r="E8" s="101" t="s">
        <v>81</v>
      </c>
      <c r="F8" s="102"/>
      <c r="G8" s="102"/>
      <c r="H8" s="102"/>
      <c r="I8" s="102"/>
      <c r="J8" s="102"/>
      <c r="K8" s="103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" customHeight="1" x14ac:dyDescent="0.2">
      <c r="A10" s="16"/>
      <c r="B10" s="106" t="s">
        <v>87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8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" customHeight="1" x14ac:dyDescent="0.2">
      <c r="A12" s="17"/>
      <c r="B12" s="23"/>
      <c r="C12" s="91"/>
      <c r="D12" s="91"/>
      <c r="E12" s="91"/>
      <c r="F12" s="16"/>
      <c r="G12" s="92" t="s">
        <v>11</v>
      </c>
      <c r="H12" s="24"/>
      <c r="I12" s="92" t="s">
        <v>12</v>
      </c>
      <c r="J12" s="24"/>
      <c r="K12" s="88" t="s">
        <v>90</v>
      </c>
      <c r="L12" s="24"/>
      <c r="M12" s="92" t="s">
        <v>92</v>
      </c>
      <c r="N12" s="25"/>
    </row>
    <row r="13" spans="1:14" ht="16" customHeight="1" x14ac:dyDescent="0.2">
      <c r="A13" s="17"/>
      <c r="B13" s="23"/>
      <c r="C13" s="91"/>
      <c r="D13" s="91"/>
      <c r="E13" s="91"/>
      <c r="F13" s="16"/>
      <c r="G13" s="93"/>
      <c r="H13" s="16"/>
      <c r="I13" s="93"/>
      <c r="J13" s="16"/>
      <c r="K13" s="89"/>
      <c r="L13" s="16"/>
      <c r="M13" s="93"/>
      <c r="N13" s="25"/>
    </row>
    <row r="14" spans="1:14" ht="16" customHeight="1" x14ac:dyDescent="0.2">
      <c r="A14" s="26"/>
      <c r="B14" s="27"/>
      <c r="C14" s="91"/>
      <c r="D14" s="91"/>
      <c r="E14" s="91"/>
      <c r="F14" s="28"/>
      <c r="G14" s="94"/>
      <c r="H14" s="28"/>
      <c r="I14" s="94"/>
      <c r="J14" s="28"/>
      <c r="K14" s="90"/>
      <c r="L14" s="28"/>
      <c r="M14" s="94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" customHeight="1" x14ac:dyDescent="0.65">
      <c r="A16" s="34"/>
      <c r="B16" s="35"/>
      <c r="C16" s="95" t="s">
        <v>94</v>
      </c>
      <c r="D16" s="96"/>
      <c r="E16" s="97"/>
      <c r="F16" s="36"/>
      <c r="G16" s="37">
        <f>SUM(CVAS!G18,FUSD!G18,MUSD!G18,OAS!G18,OUSD!G18,SVAS!G18,VACE!G18,VCOE!G18,Sheet9!G18,Sheet10!G18,Sheet11!G18,Sheet12!G18,Sheet13!G18,Sheet14!G18,Sheet15!G18,Sheet16!G18,Sheet17!G18,Sheet18!G18,Sheet19!G18,Sheet20!G18)</f>
        <v>6413</v>
      </c>
      <c r="H16" s="38"/>
      <c r="I16" s="80">
        <f>ROUND(SUM(CVAS!I18,FUSD!I18,MUSD!I18,OAS!I18,OUSD!I18,SVAS!I18,VACE!I18,VCOE!I18,Sheet9!I18,Sheet10!I18,Sheet11!I18,Sheet12!I18,Sheet13!I18,Sheet14!I18,Sheet15!I18,Sheet16!I18,Sheet17!I18,Sheet18!I18,Sheet19!I18,Sheet20!I18),0)</f>
        <v>6730</v>
      </c>
      <c r="J16" s="36"/>
      <c r="K16" s="39">
        <f>IFERROR((I16-G16)/G16,0)</f>
        <v>4.9430843598939657E-2</v>
      </c>
      <c r="L16" s="36"/>
      <c r="M16" s="64" t="s">
        <v>121</v>
      </c>
      <c r="N16" s="40"/>
    </row>
    <row r="17" spans="1:33" s="17" customFormat="1" ht="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" customHeight="1" x14ac:dyDescent="0.65">
      <c r="A18" s="34"/>
      <c r="B18" s="35"/>
      <c r="C18" s="95" t="s">
        <v>89</v>
      </c>
      <c r="D18" s="96"/>
      <c r="E18" s="97"/>
      <c r="F18" s="36"/>
      <c r="G18" s="37">
        <f>SUM(CVAS!G20,FUSD!G20,MUSD!G20,OAS!G20,OUSD!G20,SVAS!G20,VACE!G20,VCOE!G20,Sheet9!G20,Sheet10!G20,Sheet11!G20,Sheet12!G20,Sheet13!G20,Sheet14!G20,Sheet15!G20,Sheet16!G20,Sheet17!G20,Sheet18!G20,Sheet19!G20,Sheet20!G20)</f>
        <v>5510</v>
      </c>
      <c r="H18" s="38"/>
      <c r="I18" s="80">
        <f>ROUND(SUM(CVAS!I20,FUSD!I20,MUSD!I20,OAS!I20,OUSD!I20,SVAS!I20,VACE!I20,VCOE!I20,Sheet9!I20,Sheet10!I20,Sheet11!I20,Sheet12!I20,Sheet13!I20,Sheet14!I20,Sheet15!I20,Sheet16!I20,Sheet17!I20,Sheet18!I20,Sheet19!I20,Sheet20!I20),0)</f>
        <v>5962</v>
      </c>
      <c r="J18" s="36"/>
      <c r="K18" s="39">
        <f>IFERROR((I18-G18)/G18,0)</f>
        <v>8.2032667876588028E-2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95</v>
      </c>
      <c r="D20" s="96"/>
      <c r="E20" s="97"/>
      <c r="F20" s="36"/>
      <c r="G20" s="37">
        <f>SUM(CVAS!G22,FUSD!G22,MUSD!G22,OAS!G22,OUSD!G22,SVAS!G22,VACE!G22,VCOE!G22,Sheet9!G22,Sheet10!G22,Sheet11!G22,Sheet12!G22,Sheet13!G22,Sheet14!G22,Sheet15!G22,Sheet16!G22,Sheet17!G22,Sheet18!G22,Sheet19!G22,Sheet20!G22)</f>
        <v>150</v>
      </c>
      <c r="H20" s="38"/>
      <c r="I20" s="37">
        <f>SUM(CVAS!I22,FUSD!I22,MUSD!I22,OAS!I22,OUSD!I22,SVAS!I22,VACE!I22,VCOE!I22,Sheet9!I22,Sheet10!I22,Sheet11!I22,Sheet12!I22,Sheet13!I22,Sheet14!I22,Sheet15!I22,Sheet16!I22,Sheet17!I22,Sheet18!I22,Sheet19!I22,Sheet20!I22)</f>
        <v>266</v>
      </c>
      <c r="J20" s="36"/>
      <c r="K20" s="39">
        <f>IFERROR((I20-G20)/G20,0)</f>
        <v>0.77333333333333332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96</v>
      </c>
      <c r="D22" s="96"/>
      <c r="E22" s="97"/>
      <c r="F22" s="36"/>
      <c r="G22" s="37">
        <f>SUM(CVAS!G24,FUSD!G24,MUSD!G24,OAS!G24,OUSD!G24,SVAS!G24,VACE!G24,VCOE!G24,Sheet9!G24,Sheet10!G24,Sheet11!G24,Sheet12!G24,Sheet13!G24,Sheet14!G24,Sheet15!G24,Sheet16!G24,Sheet17!G24,Sheet18!G24,Sheet19!G24,Sheet20!G24)</f>
        <v>83</v>
      </c>
      <c r="H22" s="38"/>
      <c r="I22" s="80">
        <f>ROUND(SUM(CVAS!I24,FUSD!I24,MUSD!I24,OAS!I24,OUSD!I24,SVAS!I24,VACE!I24,VCOE!I24,Sheet9!I24,Sheet10!I24,Sheet11!I24,Sheet12!I24,Sheet13!I24,Sheet14!I24,Sheet15!I24,Sheet16!I24,Sheet17!I24,Sheet18!I24,Sheet19!I24,Sheet20!I24),0)</f>
        <v>228</v>
      </c>
      <c r="J22" s="36"/>
      <c r="K22" s="39">
        <f>IFERROR((I22-G22)/G22,0)</f>
        <v>1.7469879518072289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97</v>
      </c>
      <c r="D24" s="96"/>
      <c r="E24" s="97"/>
      <c r="F24" s="36"/>
      <c r="G24" s="37">
        <f>SUM(CVAS!G26,FUSD!G26,MUSD!G26,OAS!G26,OUSD!G26,SVAS!G26,VACE!G26,VCOE!G26,Sheet9!G26,Sheet10!G26,Sheet11!G26,Sheet12!G26,Sheet13!G26,Sheet14!G26,Sheet15!G26,Sheet16!G26,Sheet17!G26,Sheet18!G26,Sheet19!G26,Sheet20!G26)</f>
        <v>727</v>
      </c>
      <c r="H24" s="38"/>
      <c r="I24" s="80">
        <f>ROUND(SUM(CVAS!I26,FUSD!I26,MUSD!I26,OAS!I26,OUSD!I26,SVAS!I26,VACE!I26,VCOE!I26,Sheet9!I26,Sheet10!I26,Sheet11!I26,Sheet12!I26,Sheet13!I26,Sheet14!I26,Sheet15!I26,Sheet16!I26,Sheet17!I26,Sheet18!I26,Sheet19!I26,Sheet20!I26),0)</f>
        <v>747</v>
      </c>
      <c r="J24" s="36"/>
      <c r="K24" s="39">
        <f>IFERROR((I24-G24)/G24,0)</f>
        <v>2.7510316368638238E-2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98</v>
      </c>
      <c r="D26" s="96"/>
      <c r="E26" s="97"/>
      <c r="F26" s="36"/>
      <c r="G26" s="37">
        <f>SUM(CVAS!G28,FUSD!G28,MUSD!G28,OAS!G28,OUSD!G28,SVAS!G28,VACE!G28,VCOE!G28,Sheet9!G28,Sheet10!G28,Sheet11!G28,Sheet12!G28,Sheet13!G28,Sheet14!G28,Sheet15!G28,Sheet16!G28,Sheet17!G28,Sheet18!G28,Sheet19!G28,Sheet20!G28)</f>
        <v>3898</v>
      </c>
      <c r="H26" s="38"/>
      <c r="I26" s="80">
        <f>ROUND(SUM(CVAS!I28,FUSD!I28,MUSD!I28,OAS!I28,OUSD!I28,SVAS!I28,VACE!I28,VCOE!I28,Sheet9!I28,Sheet10!I28,Sheet11!I28,Sheet12!I28,Sheet13!I28,Sheet14!I28,Sheet15!I28,Sheet16!I28,Sheet17!I28,Sheet18!I28,Sheet19!I28,Sheet20!I28),0)</f>
        <v>4122</v>
      </c>
      <c r="J26" s="36"/>
      <c r="K26" s="39">
        <f>IFERROR((I26-G26)/G26,0)</f>
        <v>5.7465366854797334E-2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99</v>
      </c>
      <c r="D28" s="96"/>
      <c r="E28" s="97"/>
      <c r="F28" s="36"/>
      <c r="G28" s="37">
        <f>SUM(CVAS!G30,FUSD!G30,MUSD!G30,OAS!G30,OUSD!G30,SVAS!G30,VACE!G30,VCOE!G30,Sheet9!G30,Sheet10!G30,Sheet11!G30,Sheet12!G30,Sheet13!G30,Sheet14!G30,Sheet15!G30,Sheet16!G30,Sheet17!G30,Sheet18!G30,Sheet19!G30,Sheet20!G30)</f>
        <v>0</v>
      </c>
      <c r="H28" s="38"/>
      <c r="I28" s="80">
        <f>ROUND(SUM(CVAS!I30,FUSD!I30,MUSD!I30,OAS!I30,OUSD!I30,SVAS!I30,VACE!I30,VCOE!I30,Sheet9!I30,Sheet10!I30,Sheet11!I30,Sheet12!I30,Sheet13!I30,Sheet14!I30,Sheet15!I30,Sheet16!I30,Sheet17!I30,Sheet18!I30,Sheet19!I30,Sheet20!I30),0)</f>
        <v>20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2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" customHeight="1" x14ac:dyDescent="0.2">
      <c r="A31" s="41"/>
      <c r="B31" s="107" t="s">
        <v>88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3" ht="6" customHeight="1" x14ac:dyDescent="0.2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" customHeight="1" x14ac:dyDescent="0.2">
      <c r="A33" s="17"/>
      <c r="B33" s="23"/>
      <c r="C33" s="91"/>
      <c r="D33" s="91"/>
      <c r="E33" s="91"/>
      <c r="F33" s="16"/>
      <c r="G33" s="92" t="s">
        <v>1</v>
      </c>
      <c r="H33" s="24"/>
      <c r="I33" s="92" t="s">
        <v>2</v>
      </c>
      <c r="J33" s="24"/>
      <c r="K33" s="88" t="s">
        <v>0</v>
      </c>
      <c r="L33" s="24"/>
      <c r="M33" s="92" t="s">
        <v>92</v>
      </c>
      <c r="N33" s="25"/>
    </row>
    <row r="34" spans="1:33" ht="5" customHeight="1" x14ac:dyDescent="0.2">
      <c r="A34" s="17"/>
      <c r="B34" s="23"/>
      <c r="C34" s="91"/>
      <c r="D34" s="91"/>
      <c r="E34" s="91"/>
      <c r="F34" s="16"/>
      <c r="G34" s="93"/>
      <c r="H34" s="16"/>
      <c r="I34" s="93"/>
      <c r="J34" s="16"/>
      <c r="K34" s="89"/>
      <c r="L34" s="16"/>
      <c r="M34" s="93"/>
      <c r="N34" s="25"/>
    </row>
    <row r="35" spans="1:33" x14ac:dyDescent="0.2">
      <c r="A35" s="26"/>
      <c r="B35" s="27"/>
      <c r="C35" s="91"/>
      <c r="D35" s="91"/>
      <c r="E35" s="91"/>
      <c r="F35" s="28"/>
      <c r="G35" s="94"/>
      <c r="H35" s="28"/>
      <c r="I35" s="94"/>
      <c r="J35" s="28"/>
      <c r="K35" s="90"/>
      <c r="L35" s="28"/>
      <c r="M35" s="94"/>
      <c r="N35" s="29"/>
    </row>
    <row r="36" spans="1:33" ht="6" customHeight="1" x14ac:dyDescent="0.2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" customHeight="1" x14ac:dyDescent="0.2">
      <c r="A37" s="34"/>
      <c r="B37" s="35"/>
      <c r="C37" s="98" t="s">
        <v>3</v>
      </c>
      <c r="D37" s="99"/>
      <c r="E37" s="100"/>
      <c r="F37" s="36"/>
      <c r="G37" s="37">
        <f>SUM(CVAS!G39,FUSD!G39,MUSD!G39,OAS!G39,OUSD!G39,SVAS!G39,VACE!G39,VCOE!G39,Sheet9!G39,Sheet10!G39,Sheet11!G39,Sheet12!G39,Sheet13!G39,Sheet14!G39,Sheet15!G39,Sheet16!G39,Sheet17!G39,Sheet18!G39,Sheet19!G39,Sheet20!G39)</f>
        <v>5834</v>
      </c>
      <c r="H37" s="38"/>
      <c r="I37" s="37">
        <f>SUM(CVAS!I39,FUSD!I39,MUSD!I39,OAS!I39,OUSD!I39,SVAS!I39,VACE!I39,VCOE!I39,Sheet9!I39,Sheet10!I39,Sheet11!I39,Sheet12!I39,Sheet13!I39,Sheet14!I39,Sheet15!I39,Sheet16!I39,Sheet17!I39,Sheet18!I39,Sheet19!I39,Sheet20!I39)</f>
        <v>2590</v>
      </c>
      <c r="J37" s="36"/>
      <c r="K37" s="39">
        <f>IFERROR(I37/G37,0)</f>
        <v>0.44394926294137815</v>
      </c>
      <c r="L37" s="36"/>
      <c r="M37" s="64"/>
      <c r="N37" s="40"/>
    </row>
    <row r="38" spans="1:33" s="17" customFormat="1" ht="5" customHeight="1" x14ac:dyDescent="0.2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" customHeight="1" x14ac:dyDescent="0.2">
      <c r="A39" s="34"/>
      <c r="B39" s="35"/>
      <c r="C39" s="98" t="s">
        <v>4</v>
      </c>
      <c r="D39" s="99"/>
      <c r="E39" s="100"/>
      <c r="F39" s="36"/>
      <c r="G39" s="37">
        <f>SUM(CVAS!G41,FUSD!G41,MUSD!G41,OAS!G41,OUSD!G41,SVAS!G41,VACE!G41,VCOE!G41,Sheet9!G41,Sheet10!G41,Sheet11!G41,Sheet12!G41,Sheet13!G41,Sheet14!G41,Sheet15!G41,Sheet16!G41,Sheet17!G41,Sheet18!G41,Sheet19!G41,Sheet20!G41)</f>
        <v>2450</v>
      </c>
      <c r="H39" s="38"/>
      <c r="I39" s="37">
        <f>SUM(CVAS!I41,FUSD!I41,MUSD!I41,OAS!I41,OUSD!I41,SVAS!I41,VACE!I41,VCOE!I41,Sheet9!I41,Sheet10!I41,Sheet11!I41,Sheet12!I41,Sheet13!I41,Sheet14!I41,Sheet15!I41,Sheet16!I41,Sheet17!I41,Sheet18!I41,Sheet19!I41,Sheet20!I41)</f>
        <v>1707</v>
      </c>
      <c r="J39" s="36"/>
      <c r="K39" s="39">
        <f>IFERROR(I39/G39,0)</f>
        <v>0.69673469387755105</v>
      </c>
      <c r="L39" s="36"/>
      <c r="M39" s="64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5</v>
      </c>
      <c r="D41" s="99"/>
      <c r="E41" s="100"/>
      <c r="F41" s="36"/>
      <c r="G41" s="37">
        <f>SUM(CVAS!G43,FUSD!G43,MUSD!G43,OAS!G43,OUSD!G43,SVAS!G43,VACE!G43,VCOE!G43,Sheet9!G43,Sheet10!G43,Sheet11!G43,Sheet12!G43,Sheet13!G43,Sheet14!G43,Sheet15!G43,Sheet16!G43,Sheet17!G43,Sheet18!G43,Sheet19!G43,Sheet20!G43)</f>
        <v>1545</v>
      </c>
      <c r="H41" s="38"/>
      <c r="I41" s="37">
        <f>SUM(CVAS!I43,FUSD!I43,MUSD!I43,OAS!I43,OUSD!I43,SVAS!I43,VACE!I43,VCOE!I43,Sheet9!I43,Sheet10!I43,Sheet11!I43,Sheet12!I43,Sheet13!I43,Sheet14!I43,Sheet15!I43,Sheet16!I43,Sheet17!I43,Sheet18!I43,Sheet19!I43,Sheet20!I43)</f>
        <v>417</v>
      </c>
      <c r="J41" s="36"/>
      <c r="K41" s="39">
        <f>IFERROR(I41/G41,0)</f>
        <v>0.26990291262135924</v>
      </c>
      <c r="L41" s="36"/>
      <c r="M41" s="64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6</v>
      </c>
      <c r="D43" s="99"/>
      <c r="E43" s="100"/>
      <c r="F43" s="36"/>
      <c r="G43" s="37">
        <f>SUM(CVAS!G45,FUSD!G45,MUSD!G45,OAS!G45,OUSD!G45,SVAS!G45,VACE!G45,VCOE!G45,Sheet9!G45,Sheet10!G45,Sheet11!G45,Sheet12!G45,Sheet13!G45,Sheet14!G45,Sheet15!G45,Sheet16!G45,Sheet17!G45,Sheet18!G45,Sheet19!G45,Sheet20!G45)</f>
        <v>124</v>
      </c>
      <c r="H43" s="38"/>
      <c r="I43" s="37">
        <f>SUM(CVAS!I45,FUSD!I45,MUSD!I45,OAS!I45,OUSD!I45,SVAS!I45,VACE!I45,VCOE!I45,Sheet9!I45,Sheet10!I45,Sheet11!I45,Sheet12!I45,Sheet13!I45,Sheet14!I45,Sheet15!I45,Sheet16!I45,Sheet17!I45,Sheet18!I45,Sheet19!I45,Sheet20!I45)</f>
        <v>101</v>
      </c>
      <c r="J43" s="36"/>
      <c r="K43" s="39">
        <f>IFERROR(I43/G43,0)</f>
        <v>0.81451612903225812</v>
      </c>
      <c r="L43" s="36"/>
      <c r="M43" s="64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7</v>
      </c>
      <c r="D45" s="99"/>
      <c r="E45" s="100"/>
      <c r="F45" s="36"/>
      <c r="G45" s="37">
        <f>SUM(CVAS!G47,FUSD!G47,MUSD!G47,OAS!G47,OUSD!G47,SVAS!G47,VACE!G47,VCOE!G47,Sheet9!G47,Sheet10!G47,Sheet11!G47,Sheet12!G47,Sheet13!G47,Sheet14!G47,Sheet15!G47,Sheet16!G47,Sheet17!G47,Sheet18!G47,Sheet19!G47,Sheet20!G47)</f>
        <v>34</v>
      </c>
      <c r="H45" s="38"/>
      <c r="I45" s="37">
        <f>SUM(CVAS!I47,FUSD!I47,MUSD!I47,OAS!I47,OUSD!I47,SVAS!I47,VACE!I47,VCOE!I47,Sheet9!I47,Sheet10!I47,Sheet11!I47,Sheet12!I47,Sheet13!I47,Sheet14!I47,Sheet15!I47,Sheet16!I47,Sheet17!I47,Sheet18!I47,Sheet19!I47,Sheet20!I47)</f>
        <v>22</v>
      </c>
      <c r="J45" s="36"/>
      <c r="K45" s="39">
        <f>IFERROR(I45/G45,0)</f>
        <v>0.6470588235294118</v>
      </c>
      <c r="L45" s="36"/>
      <c r="M45" s="64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8</v>
      </c>
      <c r="D47" s="99"/>
      <c r="E47" s="100"/>
      <c r="F47" s="36"/>
      <c r="G47" s="37">
        <f>SUM(CVAS!G49,FUSD!G49,MUSD!G49,OAS!G49,OUSD!G49,SVAS!G49,VACE!G49,VCOE!G49,Sheet9!G49,Sheet10!G49,Sheet11!G49,Sheet12!G49,Sheet13!G49,Sheet14!G49,Sheet15!G49,Sheet16!G49,Sheet17!G49,Sheet18!G49,Sheet19!G49,Sheet20!G49)</f>
        <v>2087</v>
      </c>
      <c r="H47" s="38"/>
      <c r="I47" s="37">
        <f>SUM(CVAS!I49,FUSD!I49,MUSD!I49,OAS!I49,OUSD!I49,SVAS!I49,VACE!I49,VCOE!I49,Sheet9!I49,Sheet10!I49,Sheet11!I49,Sheet12!I49,Sheet13!I49,Sheet14!I49,Sheet15!I49,Sheet16!I49,Sheet17!I49,Sheet18!I49,Sheet19!I49,Sheet20!I49)</f>
        <v>1755</v>
      </c>
      <c r="J47" s="36"/>
      <c r="K47" s="39">
        <f>IFERROR(I47/G47,0)</f>
        <v>0.84091998083373265</v>
      </c>
      <c r="L47" s="36"/>
      <c r="M47" s="64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9</v>
      </c>
      <c r="D49" s="99"/>
      <c r="E49" s="100"/>
      <c r="F49" s="36"/>
      <c r="G49" s="37">
        <f>SUM(CVAS!G51,FUSD!G51,MUSD!G51,OAS!G51,OUSD!G51,SVAS!G51,VACE!G51,VCOE!G51,Sheet9!G51,Sheet10!G51,Sheet11!G51,Sheet12!G51,Sheet13!G51,Sheet14!G51,Sheet15!G51,Sheet16!G51,Sheet17!G51,Sheet18!G51,Sheet19!G51,Sheet20!G51)</f>
        <v>733</v>
      </c>
      <c r="H49" s="38"/>
      <c r="I49" s="37">
        <f>SUM(CVAS!I51,FUSD!I51,MUSD!I51,OAS!I51,OUSD!I51,SVAS!I51,VACE!I51,VCOE!I51,Sheet9!I51,Sheet10!I51,Sheet11!I51,Sheet12!I51,Sheet13!I51,Sheet14!I51,Sheet15!I51,Sheet16!I51,Sheet17!I51,Sheet18!I51,Sheet19!I51,Sheet20!I51)</f>
        <v>375</v>
      </c>
      <c r="J49" s="36"/>
      <c r="K49" s="39">
        <f>IFERROR(I49/G49,0)</f>
        <v>0.51159618008185537</v>
      </c>
      <c r="L49" s="36"/>
      <c r="M49" s="64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10</v>
      </c>
      <c r="D51" s="99"/>
      <c r="E51" s="100"/>
      <c r="F51" s="36"/>
      <c r="G51" s="37">
        <f>SUM(CVAS!G53,FUSD!G53,MUSD!G53,OAS!G53,OUSD!G53,SVAS!G53,VACE!G53,VCOE!G53,Sheet9!G53,Sheet10!G53,Sheet11!G53,Sheet12!G53,Sheet13!G53,Sheet14!G53,Sheet15!G53,Sheet16!G53,Sheet17!G53,Sheet18!G53,Sheet19!G53,Sheet20!G53)</f>
        <v>1665</v>
      </c>
      <c r="H51" s="38"/>
      <c r="I51" s="37">
        <f>SUM(CVAS!I53,FUSD!I53,MUSD!I53,OAS!I53,OUSD!I53,SVAS!I53,VACE!I53,VCOE!I53,Sheet9!I53,Sheet10!I53,Sheet11!I53,Sheet12!I53,Sheet13!I53,Sheet14!I53,Sheet15!I53,Sheet16!I53,Sheet17!I53,Sheet18!I53,Sheet19!I53,Sheet20!I53)</f>
        <v>809</v>
      </c>
      <c r="J51" s="36"/>
      <c r="K51" s="39">
        <f>IFERROR(I51/G51,0)</f>
        <v>0.48588588588588588</v>
      </c>
      <c r="L51" s="36"/>
      <c r="M51" s="64"/>
      <c r="N51" s="40"/>
    </row>
    <row r="52" spans="1:33" ht="6" customHeight="1" x14ac:dyDescent="0.2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2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mergeCells count="31">
    <mergeCell ref="C49:E49"/>
    <mergeCell ref="C51:E51"/>
    <mergeCell ref="C37:E37"/>
    <mergeCell ref="C39:E39"/>
    <mergeCell ref="C41:E41"/>
    <mergeCell ref="C43:E43"/>
    <mergeCell ref="C45:E45"/>
    <mergeCell ref="C47:E47"/>
    <mergeCell ref="C28:E28"/>
    <mergeCell ref="B31:N31"/>
    <mergeCell ref="C33:E35"/>
    <mergeCell ref="G33:G35"/>
    <mergeCell ref="I33:I35"/>
    <mergeCell ref="K33:K35"/>
    <mergeCell ref="M33:M35"/>
    <mergeCell ref="C26:E26"/>
    <mergeCell ref="E2:K4"/>
    <mergeCell ref="B6:L6"/>
    <mergeCell ref="B8:C8"/>
    <mergeCell ref="E8:K8"/>
    <mergeCell ref="B10:N10"/>
    <mergeCell ref="C12:E14"/>
    <mergeCell ref="G12:G14"/>
    <mergeCell ref="I12:I14"/>
    <mergeCell ref="K12:K14"/>
    <mergeCell ref="M12:M14"/>
    <mergeCell ref="C16:E16"/>
    <mergeCell ref="C18:E18"/>
    <mergeCell ref="C20:E20"/>
    <mergeCell ref="C22:E22"/>
    <mergeCell ref="C24:E24"/>
  </mergeCells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pageSetUpPr fitToPage="1"/>
  </sheetPr>
  <dimension ref="A2:AK55"/>
  <sheetViews>
    <sheetView workbookViewId="0">
      <selection activeCell="E10" sqref="E10:K10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/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customSheetViews>
    <customSheetView guid="{8B18B347-9CFB-8A46-8DEC-91D602D9B1C4}" fitToPage="1" state="hidden">
      <selection activeCell="E10" sqref="E10:K10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pageSetUpPr fitToPage="1"/>
  </sheetPr>
  <dimension ref="A2:AK55"/>
  <sheetViews>
    <sheetView workbookViewId="0">
      <selection activeCell="E10" sqref="E10:K10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/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customSheetViews>
    <customSheetView guid="{8B18B347-9CFB-8A46-8DEC-91D602D9B1C4}" fitToPage="1" state="hidden">
      <selection activeCell="E10" sqref="E10:K10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pageSetUpPr fitToPage="1"/>
  </sheetPr>
  <dimension ref="A2:AK55"/>
  <sheetViews>
    <sheetView workbookViewId="0">
      <selection activeCell="E10" sqref="E10:K10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/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customSheetViews>
    <customSheetView guid="{8B18B347-9CFB-8A46-8DEC-91D602D9B1C4}" fitToPage="1" state="hidden">
      <selection activeCell="E10" sqref="E10:K10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pageSetUpPr fitToPage="1"/>
  </sheetPr>
  <dimension ref="A2:AK55"/>
  <sheetViews>
    <sheetView workbookViewId="0">
      <selection activeCell="E10" sqref="E10:K10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/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customSheetViews>
    <customSheetView guid="{8B18B347-9CFB-8A46-8DEC-91D602D9B1C4}" fitToPage="1" state="hidden">
      <selection activeCell="E10" sqref="E10:K10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pageSetUpPr fitToPage="1"/>
  </sheetPr>
  <dimension ref="A2:AK55"/>
  <sheetViews>
    <sheetView workbookViewId="0">
      <selection activeCell="E10" sqref="E10:K10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/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customSheetViews>
    <customSheetView guid="{8B18B347-9CFB-8A46-8DEC-91D602D9B1C4}" fitToPage="1" state="hidden">
      <selection activeCell="E10" sqref="E10:K10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72"/>
  <sheetViews>
    <sheetView workbookViewId="0"/>
  </sheetViews>
  <sheetFormatPr baseColWidth="10" defaultColWidth="11" defaultRowHeight="16" x14ac:dyDescent="0.2"/>
  <cols>
    <col min="1" max="1" width="18.83203125" bestFit="1" customWidth="1"/>
  </cols>
  <sheetData>
    <row r="1" spans="1:1" x14ac:dyDescent="0.2">
      <c r="A1" s="1" t="s">
        <v>16</v>
      </c>
    </row>
    <row r="2" spans="1:1" x14ac:dyDescent="0.2">
      <c r="A2" s="2" t="s">
        <v>17</v>
      </c>
    </row>
    <row r="3" spans="1:1" x14ac:dyDescent="0.2">
      <c r="A3" s="2" t="s">
        <v>18</v>
      </c>
    </row>
    <row r="4" spans="1:1" x14ac:dyDescent="0.2">
      <c r="A4" s="2" t="s">
        <v>19</v>
      </c>
    </row>
    <row r="5" spans="1:1" x14ac:dyDescent="0.2">
      <c r="A5" s="2" t="s">
        <v>20</v>
      </c>
    </row>
    <row r="6" spans="1:1" x14ac:dyDescent="0.2">
      <c r="A6" s="2" t="s">
        <v>21</v>
      </c>
    </row>
    <row r="7" spans="1:1" x14ac:dyDescent="0.2">
      <c r="A7" s="2" t="s">
        <v>14</v>
      </c>
    </row>
    <row r="8" spans="1:1" x14ac:dyDescent="0.2">
      <c r="A8" s="2" t="s">
        <v>22</v>
      </c>
    </row>
    <row r="9" spans="1:1" x14ac:dyDescent="0.2">
      <c r="A9" s="2" t="s">
        <v>23</v>
      </c>
    </row>
    <row r="10" spans="1:1" x14ac:dyDescent="0.2">
      <c r="A10" s="2" t="s">
        <v>24</v>
      </c>
    </row>
    <row r="11" spans="1:1" x14ac:dyDescent="0.2">
      <c r="A11" s="2" t="s">
        <v>25</v>
      </c>
    </row>
    <row r="12" spans="1:1" ht="27" x14ac:dyDescent="0.2">
      <c r="A12" s="3" t="s">
        <v>26</v>
      </c>
    </row>
    <row r="13" spans="1:1" x14ac:dyDescent="0.2">
      <c r="A13" s="2" t="s">
        <v>27</v>
      </c>
    </row>
    <row r="14" spans="1:1" x14ac:dyDescent="0.2">
      <c r="A14" s="2" t="s">
        <v>28</v>
      </c>
    </row>
    <row r="15" spans="1:1" x14ac:dyDescent="0.2">
      <c r="A15" s="2" t="s">
        <v>29</v>
      </c>
    </row>
    <row r="16" spans="1:1" x14ac:dyDescent="0.2">
      <c r="A16" s="2" t="s">
        <v>30</v>
      </c>
    </row>
    <row r="17" spans="1:1" x14ac:dyDescent="0.2">
      <c r="A17" s="2" t="s">
        <v>31</v>
      </c>
    </row>
    <row r="18" spans="1:1" x14ac:dyDescent="0.2">
      <c r="A18" s="2" t="s">
        <v>32</v>
      </c>
    </row>
    <row r="19" spans="1:1" x14ac:dyDescent="0.2">
      <c r="A19" s="2" t="s">
        <v>33</v>
      </c>
    </row>
    <row r="20" spans="1:1" x14ac:dyDescent="0.2">
      <c r="A20" s="2" t="s">
        <v>34</v>
      </c>
    </row>
    <row r="21" spans="1:1" x14ac:dyDescent="0.2">
      <c r="A21" s="2" t="s">
        <v>35</v>
      </c>
    </row>
    <row r="22" spans="1:1" x14ac:dyDescent="0.2">
      <c r="A22" s="2" t="s">
        <v>36</v>
      </c>
    </row>
    <row r="23" spans="1:1" x14ac:dyDescent="0.2">
      <c r="A23" s="2" t="s">
        <v>37</v>
      </c>
    </row>
    <row r="24" spans="1:1" x14ac:dyDescent="0.2">
      <c r="A24" s="2" t="s">
        <v>38</v>
      </c>
    </row>
    <row r="25" spans="1:1" x14ac:dyDescent="0.2">
      <c r="A25" s="2" t="s">
        <v>39</v>
      </c>
    </row>
    <row r="26" spans="1:1" x14ac:dyDescent="0.2">
      <c r="A26" s="2" t="s">
        <v>40</v>
      </c>
    </row>
    <row r="27" spans="1:1" x14ac:dyDescent="0.2">
      <c r="A27" s="2" t="s">
        <v>41</v>
      </c>
    </row>
    <row r="28" spans="1:1" x14ac:dyDescent="0.2">
      <c r="A28" s="2" t="s">
        <v>42</v>
      </c>
    </row>
    <row r="29" spans="1:1" x14ac:dyDescent="0.2">
      <c r="A29" s="2" t="s">
        <v>43</v>
      </c>
    </row>
    <row r="30" spans="1:1" x14ac:dyDescent="0.2">
      <c r="A30" s="2" t="s">
        <v>44</v>
      </c>
    </row>
    <row r="31" spans="1:1" x14ac:dyDescent="0.2">
      <c r="A31" s="2" t="s">
        <v>45</v>
      </c>
    </row>
    <row r="32" spans="1:1" x14ac:dyDescent="0.2">
      <c r="A32" s="2" t="s">
        <v>46</v>
      </c>
    </row>
    <row r="33" spans="1:1" x14ac:dyDescent="0.2">
      <c r="A33" s="2" t="s">
        <v>47</v>
      </c>
    </row>
    <row r="34" spans="1:1" x14ac:dyDescent="0.2">
      <c r="A34" s="2" t="s">
        <v>48</v>
      </c>
    </row>
    <row r="35" spans="1:1" x14ac:dyDescent="0.2">
      <c r="A35" s="2" t="s">
        <v>49</v>
      </c>
    </row>
    <row r="36" spans="1:1" x14ac:dyDescent="0.2">
      <c r="A36" s="2" t="s">
        <v>50</v>
      </c>
    </row>
    <row r="37" spans="1:1" x14ac:dyDescent="0.2">
      <c r="A37" s="2" t="s">
        <v>51</v>
      </c>
    </row>
    <row r="38" spans="1:1" x14ac:dyDescent="0.2">
      <c r="A38" s="2" t="s">
        <v>52</v>
      </c>
    </row>
    <row r="39" spans="1:1" x14ac:dyDescent="0.2">
      <c r="A39" s="2" t="s">
        <v>53</v>
      </c>
    </row>
    <row r="40" spans="1:1" x14ac:dyDescent="0.2">
      <c r="A40" s="2" t="s">
        <v>54</v>
      </c>
    </row>
    <row r="41" spans="1:1" x14ac:dyDescent="0.2">
      <c r="A41" s="4" t="s">
        <v>55</v>
      </c>
    </row>
    <row r="42" spans="1:1" x14ac:dyDescent="0.2">
      <c r="A42" s="3" t="s">
        <v>56</v>
      </c>
    </row>
    <row r="43" spans="1:1" x14ac:dyDescent="0.2">
      <c r="A43" s="3" t="s">
        <v>57</v>
      </c>
    </row>
    <row r="44" spans="1:1" x14ac:dyDescent="0.2">
      <c r="A44" s="5" t="s">
        <v>58</v>
      </c>
    </row>
    <row r="45" spans="1:1" x14ac:dyDescent="0.2">
      <c r="A45" s="2" t="s">
        <v>59</v>
      </c>
    </row>
    <row r="46" spans="1:1" x14ac:dyDescent="0.2">
      <c r="A46" s="2" t="s">
        <v>60</v>
      </c>
    </row>
    <row r="47" spans="1:1" x14ac:dyDescent="0.2">
      <c r="A47" s="2" t="s">
        <v>61</v>
      </c>
    </row>
    <row r="48" spans="1:1" x14ac:dyDescent="0.2">
      <c r="A48" s="2" t="s">
        <v>62</v>
      </c>
    </row>
    <row r="49" spans="1:1" x14ac:dyDescent="0.2">
      <c r="A49" s="2" t="s">
        <v>63</v>
      </c>
    </row>
    <row r="50" spans="1:1" x14ac:dyDescent="0.2">
      <c r="A50" s="2" t="s">
        <v>64</v>
      </c>
    </row>
    <row r="51" spans="1:1" x14ac:dyDescent="0.2">
      <c r="A51" s="2" t="s">
        <v>65</v>
      </c>
    </row>
    <row r="52" spans="1:1" x14ac:dyDescent="0.2">
      <c r="A52" s="2" t="s">
        <v>66</v>
      </c>
    </row>
    <row r="53" spans="1:1" x14ac:dyDescent="0.2">
      <c r="A53" s="2" t="s">
        <v>67</v>
      </c>
    </row>
    <row r="54" spans="1:1" x14ac:dyDescent="0.2">
      <c r="A54" s="2" t="s">
        <v>68</v>
      </c>
    </row>
    <row r="55" spans="1:1" x14ac:dyDescent="0.2">
      <c r="A55" s="2" t="s">
        <v>69</v>
      </c>
    </row>
    <row r="56" spans="1:1" x14ac:dyDescent="0.2">
      <c r="A56" s="2" t="s">
        <v>70</v>
      </c>
    </row>
    <row r="57" spans="1:1" x14ac:dyDescent="0.2">
      <c r="A57" s="2" t="s">
        <v>71</v>
      </c>
    </row>
    <row r="58" spans="1:1" x14ac:dyDescent="0.2">
      <c r="A58" s="2" t="s">
        <v>72</v>
      </c>
    </row>
    <row r="59" spans="1:1" x14ac:dyDescent="0.2">
      <c r="A59" s="4" t="s">
        <v>73</v>
      </c>
    </row>
    <row r="60" spans="1:1" x14ac:dyDescent="0.2">
      <c r="A60" s="3" t="s">
        <v>74</v>
      </c>
    </row>
    <row r="61" spans="1:1" x14ac:dyDescent="0.2">
      <c r="A61" s="5" t="s">
        <v>75</v>
      </c>
    </row>
    <row r="62" spans="1:1" x14ac:dyDescent="0.2">
      <c r="A62" s="2" t="s">
        <v>76</v>
      </c>
    </row>
    <row r="63" spans="1:1" x14ac:dyDescent="0.2">
      <c r="A63" s="6" t="s">
        <v>77</v>
      </c>
    </row>
    <row r="64" spans="1:1" x14ac:dyDescent="0.2">
      <c r="A64" s="2" t="s">
        <v>78</v>
      </c>
    </row>
    <row r="65" spans="1:1" x14ac:dyDescent="0.2">
      <c r="A65" s="2" t="s">
        <v>79</v>
      </c>
    </row>
    <row r="66" spans="1:1" x14ac:dyDescent="0.2">
      <c r="A66" s="2" t="s">
        <v>80</v>
      </c>
    </row>
    <row r="67" spans="1:1" x14ac:dyDescent="0.2">
      <c r="A67" s="2" t="s">
        <v>81</v>
      </c>
    </row>
    <row r="68" spans="1:1" x14ac:dyDescent="0.2">
      <c r="A68" s="2" t="s">
        <v>82</v>
      </c>
    </row>
    <row r="69" spans="1:1" x14ac:dyDescent="0.2">
      <c r="A69" s="2" t="s">
        <v>83</v>
      </c>
    </row>
    <row r="70" spans="1:1" x14ac:dyDescent="0.2">
      <c r="A70" s="2" t="s">
        <v>84</v>
      </c>
    </row>
    <row r="71" spans="1:1" x14ac:dyDescent="0.2">
      <c r="A71" s="2" t="s">
        <v>85</v>
      </c>
    </row>
    <row r="72" spans="1:1" x14ac:dyDescent="0.2">
      <c r="A72" s="2" t="s">
        <v>86</v>
      </c>
    </row>
  </sheetData>
  <sheetProtection password="83AF" sheet="1" objects="1" scenarios="1"/>
  <customSheetViews>
    <customSheetView guid="{8B18B347-9CFB-8A46-8DEC-91D602D9B1C4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00B050"/>
    <pageSetUpPr fitToPage="1"/>
  </sheetPr>
  <dimension ref="A2:AK55"/>
  <sheetViews>
    <sheetView workbookViewId="0">
      <selection activeCell="M18" sqref="M18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2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  <c r="M5" s="72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73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74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73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 t="s">
        <v>115</v>
      </c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75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>
        <v>301</v>
      </c>
      <c r="H18" s="70"/>
      <c r="I18" s="66">
        <v>325</v>
      </c>
      <c r="J18" s="36"/>
      <c r="K18" s="62">
        <f>IFERROR((I18-G18)/G18,0)</f>
        <v>7.9734219269102985E-2</v>
      </c>
      <c r="L18" s="36"/>
      <c r="M18" s="76" t="s">
        <v>121</v>
      </c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77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>
        <v>830</v>
      </c>
      <c r="H20" s="70"/>
      <c r="I20" s="66">
        <v>950</v>
      </c>
      <c r="J20" s="36"/>
      <c r="K20" s="62">
        <f>IFERROR((I20-G20)/G20,0)</f>
        <v>0.14457831325301204</v>
      </c>
      <c r="L20" s="36"/>
      <c r="M20" s="7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77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7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77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7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77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7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77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>
        <v>861</v>
      </c>
      <c r="H28" s="70"/>
      <c r="I28" s="66">
        <v>900</v>
      </c>
      <c r="J28" s="36"/>
      <c r="K28" s="62">
        <f>IFERROR((I28-G28)/G28,0)</f>
        <v>4.5296167247386762E-2</v>
      </c>
      <c r="L28" s="36"/>
      <c r="M28" s="7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77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76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78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79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>
        <v>1275</v>
      </c>
      <c r="H39" s="61"/>
      <c r="I39" s="66">
        <v>450</v>
      </c>
      <c r="J39" s="36"/>
      <c r="K39" s="62">
        <f>IFERROR(I39/G39,0)</f>
        <v>0.35294117647058826</v>
      </c>
      <c r="L39" s="36"/>
      <c r="M39" s="76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77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>
        <v>450</v>
      </c>
      <c r="H41" s="61"/>
      <c r="I41" s="66">
        <f>G41*0.46</f>
        <v>207</v>
      </c>
      <c r="J41" s="36"/>
      <c r="K41" s="62">
        <f>IFERROR(I41/G41,0)</f>
        <v>0.46</v>
      </c>
      <c r="L41" s="36"/>
      <c r="M41" s="76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77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>
        <v>44</v>
      </c>
      <c r="H43" s="61"/>
      <c r="I43" s="66">
        <v>22</v>
      </c>
      <c r="J43" s="36"/>
      <c r="K43" s="62">
        <f>IFERROR(I43/G43,0)</f>
        <v>0.5</v>
      </c>
      <c r="L43" s="36"/>
      <c r="M43" s="76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77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>
        <v>34</v>
      </c>
      <c r="H45" s="61"/>
      <c r="I45" s="66">
        <v>22</v>
      </c>
      <c r="J45" s="36"/>
      <c r="K45" s="62">
        <f>IFERROR(I45/G45,0)</f>
        <v>0.6470588235294118</v>
      </c>
      <c r="L45" s="36"/>
      <c r="M45" s="76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77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>
        <v>34</v>
      </c>
      <c r="H47" s="61"/>
      <c r="I47" s="66">
        <v>22</v>
      </c>
      <c r="J47" s="36"/>
      <c r="K47" s="62">
        <f>IFERROR(I47/G47,0)</f>
        <v>0.6470588235294118</v>
      </c>
      <c r="L47" s="36"/>
      <c r="M47" s="76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77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>
        <v>450</v>
      </c>
      <c r="H49" s="61"/>
      <c r="I49" s="66">
        <f>G49*0.46</f>
        <v>207</v>
      </c>
      <c r="J49" s="36"/>
      <c r="K49" s="62">
        <f>IFERROR(I49/G49,0)</f>
        <v>0.46</v>
      </c>
      <c r="L49" s="36"/>
      <c r="M49" s="76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77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>
        <v>223</v>
      </c>
      <c r="H51" s="61"/>
      <c r="I51" s="66">
        <v>44</v>
      </c>
      <c r="J51" s="36"/>
      <c r="K51" s="62">
        <f>IFERROR(I51/G51,0)</f>
        <v>0.19730941704035873</v>
      </c>
      <c r="L51" s="36"/>
      <c r="M51" s="76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77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>
        <v>1275</v>
      </c>
      <c r="H53" s="61"/>
      <c r="I53" s="66">
        <v>573</v>
      </c>
      <c r="J53" s="36"/>
      <c r="K53" s="62">
        <f>IFERROR(I53/G53,0)</f>
        <v>0.44941176470588234</v>
      </c>
      <c r="L53" s="36"/>
      <c r="M53" s="76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78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79"/>
    </row>
  </sheetData>
  <customSheetViews>
    <customSheetView guid="{8B18B347-9CFB-8A46-8DEC-91D602D9B1C4}" fitToPage="1" topLeftCell="A25">
      <selection activeCell="G18" sqref="G18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3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00B050"/>
    <pageSetUpPr fitToPage="1"/>
  </sheetPr>
  <dimension ref="A2:AK55"/>
  <sheetViews>
    <sheetView topLeftCell="F1" workbookViewId="0">
      <selection activeCell="G18" sqref="G18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2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  <c r="M5" s="72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73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74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73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 t="s">
        <v>118</v>
      </c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75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>
        <v>0</v>
      </c>
      <c r="H18" s="70"/>
      <c r="I18" s="66">
        <v>60</v>
      </c>
      <c r="J18" s="36"/>
      <c r="K18" s="62">
        <f>IFERROR((I18-G18)/G18,0)</f>
        <v>0</v>
      </c>
      <c r="L18" s="36"/>
      <c r="M18" s="76" t="s">
        <v>108</v>
      </c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77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>
        <v>0</v>
      </c>
      <c r="H20" s="70"/>
      <c r="I20" s="66">
        <v>75</v>
      </c>
      <c r="J20" s="36"/>
      <c r="K20" s="62">
        <f>IFERROR((I20-G20)/G20,0)</f>
        <v>0</v>
      </c>
      <c r="L20" s="36"/>
      <c r="M20" s="76" t="s">
        <v>109</v>
      </c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77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>
        <v>0</v>
      </c>
      <c r="H22" s="70"/>
      <c r="I22" s="66"/>
      <c r="J22" s="36"/>
      <c r="K22" s="62">
        <f>IFERROR((I22-G22)/G22,0)</f>
        <v>0</v>
      </c>
      <c r="L22" s="36"/>
      <c r="M22" s="7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77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>
        <v>0</v>
      </c>
      <c r="H24" s="70"/>
      <c r="I24" s="66">
        <v>50</v>
      </c>
      <c r="J24" s="36"/>
      <c r="K24" s="62">
        <f>IFERROR((I24-G24)/G24,0)</f>
        <v>0</v>
      </c>
      <c r="L24" s="36"/>
      <c r="M24" s="76" t="s">
        <v>110</v>
      </c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77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7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77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7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77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76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78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79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>
        <v>0</v>
      </c>
      <c r="H39" s="61"/>
      <c r="I39" s="66"/>
      <c r="J39" s="36"/>
      <c r="K39" s="62">
        <f>IFERROR(I39/G39,0)</f>
        <v>0</v>
      </c>
      <c r="L39" s="36"/>
      <c r="M39" s="76" t="s">
        <v>111</v>
      </c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77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/>
      <c r="H41" s="61"/>
      <c r="I41" s="66"/>
      <c r="J41" s="36"/>
      <c r="K41" s="62">
        <f>IFERROR(I41/G41,0)</f>
        <v>0</v>
      </c>
      <c r="L41" s="36"/>
      <c r="M41" s="76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77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>
        <v>5</v>
      </c>
      <c r="H43" s="61"/>
      <c r="I43" s="66">
        <v>3</v>
      </c>
      <c r="J43" s="36"/>
      <c r="K43" s="62">
        <f>IFERROR(I43/G43,0)</f>
        <v>0.6</v>
      </c>
      <c r="L43" s="36"/>
      <c r="M43" s="76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77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>
        <v>0</v>
      </c>
      <c r="H45" s="61"/>
      <c r="I45" s="66"/>
      <c r="J45" s="36"/>
      <c r="K45" s="62">
        <f>IFERROR(I45/G45,0)</f>
        <v>0</v>
      </c>
      <c r="L45" s="36"/>
      <c r="M45" s="76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77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>
        <v>0</v>
      </c>
      <c r="H47" s="61"/>
      <c r="I47" s="66"/>
      <c r="J47" s="36"/>
      <c r="K47" s="62">
        <f>IFERROR(I47/G47,0)</f>
        <v>0</v>
      </c>
      <c r="L47" s="36"/>
      <c r="M47" s="76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77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>
        <v>0</v>
      </c>
      <c r="H49" s="61"/>
      <c r="I49" s="66"/>
      <c r="J49" s="36"/>
      <c r="K49" s="62">
        <f>IFERROR(I49/G49,0)</f>
        <v>0</v>
      </c>
      <c r="L49" s="36"/>
      <c r="M49" s="76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77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>
        <v>0</v>
      </c>
      <c r="H51" s="61"/>
      <c r="I51" s="66"/>
      <c r="J51" s="36"/>
      <c r="K51" s="62">
        <f>IFERROR(I51/G51,0)</f>
        <v>0</v>
      </c>
      <c r="L51" s="36"/>
      <c r="M51" s="76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77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>
        <v>0</v>
      </c>
      <c r="H53" s="61"/>
      <c r="I53" s="66"/>
      <c r="J53" s="36"/>
      <c r="K53" s="62">
        <f>IFERROR(I53/G53,0)</f>
        <v>0</v>
      </c>
      <c r="L53" s="36"/>
      <c r="M53" s="76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78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79"/>
    </row>
  </sheetData>
  <customSheetViews>
    <customSheetView guid="{8B18B347-9CFB-8A46-8DEC-91D602D9B1C4}" fitToPage="1">
      <selection activeCell="G31" sqref="G31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rgb="FF00B050"/>
    <pageSetUpPr fitToPage="1"/>
  </sheetPr>
  <dimension ref="A2:AK55"/>
  <sheetViews>
    <sheetView topLeftCell="A9" workbookViewId="0">
      <selection activeCell="G24" sqref="G24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2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  <c r="M5" s="72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73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74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73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 t="s">
        <v>117</v>
      </c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75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>
        <v>0</v>
      </c>
      <c r="H18" s="70"/>
      <c r="I18" s="66">
        <v>25</v>
      </c>
      <c r="J18" s="36"/>
      <c r="K18" s="62">
        <f>IFERROR((I18-G18)/G18,0)</f>
        <v>0</v>
      </c>
      <c r="L18" s="36"/>
      <c r="M18" s="76" t="s">
        <v>121</v>
      </c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77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>
        <v>0</v>
      </c>
      <c r="H20" s="70"/>
      <c r="I20" s="66">
        <v>120</v>
      </c>
      <c r="J20" s="36"/>
      <c r="K20" s="62">
        <f>IFERROR((I20-G20)/G20,0)</f>
        <v>0</v>
      </c>
      <c r="L20" s="36"/>
      <c r="M20" s="7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77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7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77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>
        <v>0</v>
      </c>
      <c r="H24" s="70"/>
      <c r="I24" s="66">
        <v>100</v>
      </c>
      <c r="J24" s="36"/>
      <c r="K24" s="62">
        <f>IFERROR((I24-G24)/G24,0)</f>
        <v>0</v>
      </c>
      <c r="L24" s="36"/>
      <c r="M24" s="7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77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>
        <v>0</v>
      </c>
      <c r="H26" s="70"/>
      <c r="I26" s="66">
        <v>20</v>
      </c>
      <c r="J26" s="36"/>
      <c r="K26" s="62">
        <f>IFERROR((I26-G26)/G26,0)</f>
        <v>0</v>
      </c>
      <c r="L26" s="36"/>
      <c r="M26" s="7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77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7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77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76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78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79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76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77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>
        <v>60</v>
      </c>
      <c r="H41" s="61"/>
      <c r="I41" s="66">
        <v>40</v>
      </c>
      <c r="J41" s="36"/>
      <c r="K41" s="62">
        <f>IFERROR(I41/G41,0)</f>
        <v>0.66666666666666663</v>
      </c>
      <c r="L41" s="36"/>
      <c r="M41" s="76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77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>
        <v>30</v>
      </c>
      <c r="H43" s="61"/>
      <c r="I43" s="66">
        <v>20</v>
      </c>
      <c r="J43" s="36"/>
      <c r="K43" s="62">
        <f>IFERROR(I43/G43,0)</f>
        <v>0.66666666666666663</v>
      </c>
      <c r="L43" s="36"/>
      <c r="M43" s="76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77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>
        <v>15</v>
      </c>
      <c r="H45" s="61"/>
      <c r="I45" s="66">
        <v>10</v>
      </c>
      <c r="J45" s="36"/>
      <c r="K45" s="62">
        <f>IFERROR(I45/G45,0)</f>
        <v>0.66666666666666663</v>
      </c>
      <c r="L45" s="36"/>
      <c r="M45" s="76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77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76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77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76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77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76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77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76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78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79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00B050"/>
    <pageSetUpPr fitToPage="1"/>
  </sheetPr>
  <dimension ref="A2:AK55"/>
  <sheetViews>
    <sheetView workbookViewId="0">
      <selection activeCell="M18" sqref="M18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2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  <c r="M5" s="72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73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74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73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 t="s">
        <v>119</v>
      </c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75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>
        <v>1497</v>
      </c>
      <c r="H18" s="70"/>
      <c r="I18" s="66">
        <v>1572</v>
      </c>
      <c r="J18" s="36"/>
      <c r="K18" s="62">
        <f>IFERROR((I18-G18)/G18,0)</f>
        <v>5.0100200400801605E-2</v>
      </c>
      <c r="L18" s="36"/>
      <c r="M18" s="76" t="s">
        <v>121</v>
      </c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77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>
        <v>658</v>
      </c>
      <c r="H20" s="70"/>
      <c r="I20" s="66">
        <v>724</v>
      </c>
      <c r="J20" s="36"/>
      <c r="K20" s="62">
        <f>IFERROR((I20-G20)/G20,0)</f>
        <v>0.10030395136778116</v>
      </c>
      <c r="L20" s="36"/>
      <c r="M20" s="7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77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>
        <v>150</v>
      </c>
      <c r="H22" s="70"/>
      <c r="I22" s="66">
        <v>166</v>
      </c>
      <c r="J22" s="36"/>
      <c r="K22" s="62">
        <f>IFERROR((I22-G22)/G22,0)</f>
        <v>0.10666666666666667</v>
      </c>
      <c r="L22" s="36"/>
      <c r="M22" s="7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77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>
        <v>0</v>
      </c>
      <c r="H24" s="70"/>
      <c r="I24" s="66">
        <v>40</v>
      </c>
      <c r="J24" s="36"/>
      <c r="K24" s="62">
        <f>IFERROR((I24-G24)/G24,0)</f>
        <v>0</v>
      </c>
      <c r="L24" s="36"/>
      <c r="M24" s="7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77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>
        <v>189</v>
      </c>
      <c r="H26" s="70"/>
      <c r="I26" s="66">
        <v>189</v>
      </c>
      <c r="J26" s="36"/>
      <c r="K26" s="62">
        <f>IFERROR((I26-G26)/G26,0)</f>
        <v>0</v>
      </c>
      <c r="L26" s="36"/>
      <c r="M26" s="7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77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>
        <v>902</v>
      </c>
      <c r="H28" s="70"/>
      <c r="I28" s="66">
        <v>947</v>
      </c>
      <c r="J28" s="36"/>
      <c r="K28" s="62">
        <f>IFERROR((I28-G28)/G28,0)</f>
        <v>4.9889135254988913E-2</v>
      </c>
      <c r="L28" s="36"/>
      <c r="M28" s="7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77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>
        <v>0</v>
      </c>
      <c r="H30" s="70"/>
      <c r="I30" s="66">
        <v>20</v>
      </c>
      <c r="J30" s="36"/>
      <c r="K30" s="62">
        <f>IFERROR((I30-G30)/G30,0)</f>
        <v>0</v>
      </c>
      <c r="L30" s="36"/>
      <c r="M30" s="76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78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79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>
        <v>1200</v>
      </c>
      <c r="H39" s="61"/>
      <c r="I39" s="66">
        <v>480</v>
      </c>
      <c r="J39" s="36"/>
      <c r="K39" s="62">
        <f>IFERROR(I39/G39,0)</f>
        <v>0.4</v>
      </c>
      <c r="L39" s="36"/>
      <c r="M39" s="76" t="s">
        <v>101</v>
      </c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77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76" t="s">
        <v>102</v>
      </c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77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>
        <v>600</v>
      </c>
      <c r="H43" s="61"/>
      <c r="I43" s="66">
        <v>200</v>
      </c>
      <c r="J43" s="36"/>
      <c r="K43" s="62">
        <f>IFERROR(I43/G43,0)</f>
        <v>0.33333333333333331</v>
      </c>
      <c r="L43" s="36"/>
      <c r="M43" s="76" t="s">
        <v>103</v>
      </c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77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>
        <v>15</v>
      </c>
      <c r="H45" s="61"/>
      <c r="I45" s="66">
        <v>12</v>
      </c>
      <c r="J45" s="36"/>
      <c r="K45" s="62">
        <f>IFERROR(I45/G45,0)</f>
        <v>0.8</v>
      </c>
      <c r="L45" s="36"/>
      <c r="M45" s="76" t="s">
        <v>104</v>
      </c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77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76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77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>
        <v>105</v>
      </c>
      <c r="H49" s="61"/>
      <c r="I49" s="66">
        <v>90</v>
      </c>
      <c r="J49" s="36"/>
      <c r="K49" s="62">
        <f>IFERROR(I49/G49,0)</f>
        <v>0.8571428571428571</v>
      </c>
      <c r="L49" s="36"/>
      <c r="M49" s="76" t="s">
        <v>105</v>
      </c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77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>
        <v>150</v>
      </c>
      <c r="H51" s="61"/>
      <c r="I51" s="66">
        <v>105</v>
      </c>
      <c r="J51" s="36"/>
      <c r="K51" s="62">
        <f>IFERROR(I51/G51,0)</f>
        <v>0.7</v>
      </c>
      <c r="L51" s="36"/>
      <c r="M51" s="76" t="s">
        <v>106</v>
      </c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77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>
        <v>90</v>
      </c>
      <c r="H53" s="61"/>
      <c r="I53" s="66">
        <v>54</v>
      </c>
      <c r="J53" s="36"/>
      <c r="K53" s="62">
        <f>IFERROR(I53/G53,0)</f>
        <v>0.6</v>
      </c>
      <c r="L53" s="36"/>
      <c r="M53" s="76" t="s">
        <v>107</v>
      </c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78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79"/>
    </row>
  </sheetData>
  <customSheetViews>
    <customSheetView guid="{8B18B347-9CFB-8A46-8DEC-91D602D9B1C4}" fitToPage="1" topLeftCell="A20">
      <selection activeCell="G29" sqref="G29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00B050"/>
    <pageSetUpPr fitToPage="1"/>
  </sheetPr>
  <dimension ref="A2:AK55"/>
  <sheetViews>
    <sheetView topLeftCell="D9" zoomScale="80" zoomScaleNormal="80" zoomScalePageLayoutView="80" workbookViewId="0">
      <selection activeCell="G53" sqref="G53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2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  <c r="M5" s="72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73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74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73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 t="s">
        <v>112</v>
      </c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75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66"/>
      <c r="H18" s="70"/>
      <c r="I18" s="66"/>
      <c r="J18" s="36"/>
      <c r="K18" s="62">
        <f>IFERROR((I18-G18)/G18,0)</f>
        <v>0</v>
      </c>
      <c r="L18" s="36"/>
      <c r="M18" s="76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77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66"/>
      <c r="H20" s="70"/>
      <c r="I20" s="66"/>
      <c r="J20" s="36"/>
      <c r="K20" s="62">
        <f>IFERROR((I20-G20)/G20,0)</f>
        <v>0</v>
      </c>
      <c r="L20" s="36"/>
      <c r="M20" s="7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77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66"/>
      <c r="H22" s="70"/>
      <c r="I22" s="66"/>
      <c r="J22" s="36"/>
      <c r="K22" s="62">
        <f>IFERROR((I22-G22)/G22,0)</f>
        <v>0</v>
      </c>
      <c r="L22" s="36"/>
      <c r="M22" s="7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77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66" t="s">
        <v>120</v>
      </c>
      <c r="H24" s="70"/>
      <c r="I24" s="66">
        <v>25</v>
      </c>
      <c r="J24" s="36"/>
      <c r="K24" s="62">
        <f>IFERROR((I24-G24)/G24,0)</f>
        <v>0</v>
      </c>
      <c r="L24" s="36"/>
      <c r="M24" s="64" t="s">
        <v>113</v>
      </c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77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66"/>
      <c r="H26" s="70"/>
      <c r="I26" s="66"/>
      <c r="J26" s="36"/>
      <c r="K26" s="62">
        <f>IFERROR((I26-G26)/G26,0)</f>
        <v>0</v>
      </c>
      <c r="L26" s="36"/>
      <c r="M26" s="7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77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66"/>
      <c r="H28" s="70"/>
      <c r="I28" s="66"/>
      <c r="J28" s="36"/>
      <c r="K28" s="62">
        <f>IFERROR((I28-G28)/G28,0)</f>
        <v>0</v>
      </c>
      <c r="L28" s="36"/>
      <c r="M28" s="7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77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66"/>
      <c r="H30" s="70"/>
      <c r="I30" s="66"/>
      <c r="J30" s="36"/>
      <c r="K30" s="62">
        <f>IFERROR((I30-G30)/G30,0)</f>
        <v>0</v>
      </c>
      <c r="L30" s="36"/>
      <c r="M30" s="76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78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79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66" t="s">
        <v>120</v>
      </c>
      <c r="H39" s="61"/>
      <c r="I39" s="66">
        <v>0</v>
      </c>
      <c r="J39" s="36"/>
      <c r="K39" s="62">
        <f>IFERROR(I39/G39,0)</f>
        <v>0</v>
      </c>
      <c r="L39" s="36"/>
      <c r="M39" s="76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69"/>
      <c r="H40" s="63"/>
      <c r="I40" s="69"/>
      <c r="J40" s="28"/>
      <c r="L40" s="28"/>
      <c r="M40" s="77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66" t="s">
        <v>120</v>
      </c>
      <c r="H41" s="61"/>
      <c r="I41" s="66">
        <v>0</v>
      </c>
      <c r="J41" s="36"/>
      <c r="K41" s="62">
        <f>IFERROR(I41/G41,0)</f>
        <v>0</v>
      </c>
      <c r="L41" s="36"/>
      <c r="M41" s="76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69"/>
      <c r="H42" s="63"/>
      <c r="I42" s="69"/>
      <c r="J42" s="28"/>
      <c r="L42" s="28"/>
      <c r="M42" s="77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66" t="s">
        <v>120</v>
      </c>
      <c r="H43" s="61"/>
      <c r="I43" s="66">
        <v>0</v>
      </c>
      <c r="J43" s="36"/>
      <c r="K43" s="62">
        <f>IFERROR(I43/G43,0)</f>
        <v>0</v>
      </c>
      <c r="L43" s="36"/>
      <c r="M43" s="76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69"/>
      <c r="H44" s="63"/>
      <c r="I44" s="69"/>
      <c r="J44" s="28"/>
      <c r="L44" s="28"/>
      <c r="M44" s="77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66" t="s">
        <v>120</v>
      </c>
      <c r="H45" s="61"/>
      <c r="I45" s="66">
        <v>0</v>
      </c>
      <c r="J45" s="36"/>
      <c r="K45" s="62">
        <f>IFERROR(I45/G45,0)</f>
        <v>0</v>
      </c>
      <c r="L45" s="36"/>
      <c r="M45" s="76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69"/>
      <c r="H46" s="63"/>
      <c r="I46" s="69"/>
      <c r="J46" s="28"/>
      <c r="L46" s="28"/>
      <c r="M46" s="77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66" t="s">
        <v>120</v>
      </c>
      <c r="H47" s="61"/>
      <c r="I47" s="66">
        <v>0</v>
      </c>
      <c r="J47" s="36"/>
      <c r="K47" s="62">
        <f>IFERROR(I47/G47,0)</f>
        <v>0</v>
      </c>
      <c r="L47" s="36"/>
      <c r="M47" s="76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69"/>
      <c r="H48" s="63"/>
      <c r="I48" s="69"/>
      <c r="J48" s="28"/>
      <c r="L48" s="28"/>
      <c r="M48" s="77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66" t="s">
        <v>120</v>
      </c>
      <c r="H49" s="61"/>
      <c r="I49" s="66">
        <v>0</v>
      </c>
      <c r="J49" s="36"/>
      <c r="K49" s="62">
        <f>IFERROR(I49/G49,0)</f>
        <v>0</v>
      </c>
      <c r="L49" s="36"/>
      <c r="M49" s="76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69"/>
      <c r="H50" s="63"/>
      <c r="I50" s="69"/>
      <c r="J50" s="28"/>
      <c r="L50" s="28"/>
      <c r="M50" s="77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66" t="s">
        <v>120</v>
      </c>
      <c r="H51" s="61"/>
      <c r="I51" s="66">
        <v>0</v>
      </c>
      <c r="J51" s="36"/>
      <c r="K51" s="62">
        <f>IFERROR(I51/G51,0)</f>
        <v>0</v>
      </c>
      <c r="L51" s="36"/>
      <c r="M51" s="76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69"/>
      <c r="H52" s="63"/>
      <c r="I52" s="69"/>
      <c r="J52" s="28"/>
      <c r="L52" s="28"/>
      <c r="M52" s="77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66" t="s">
        <v>120</v>
      </c>
      <c r="H53" s="61"/>
      <c r="I53" s="66">
        <v>0</v>
      </c>
      <c r="J53" s="36"/>
      <c r="K53" s="62">
        <f>IFERROR(I53/G53,0)</f>
        <v>0</v>
      </c>
      <c r="L53" s="36"/>
      <c r="M53" s="76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78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79"/>
    </row>
  </sheetData>
  <customSheetViews>
    <customSheetView guid="{8B18B347-9CFB-8A46-8DEC-91D602D9B1C4}" fitToPage="1" topLeftCell="A9">
      <selection activeCell="E10" sqref="E10:K10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00B050"/>
    <pageSetUpPr fitToPage="1"/>
  </sheetPr>
  <dimension ref="A2:AK55"/>
  <sheetViews>
    <sheetView topLeftCell="A13" workbookViewId="0">
      <selection activeCell="I46" sqref="I46"/>
    </sheetView>
  </sheetViews>
  <sheetFormatPr baseColWidth="10" defaultColWidth="10.83203125" defaultRowHeight="16" x14ac:dyDescent="0.2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2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  <c r="M5" s="72"/>
    </row>
    <row r="6" spans="1:37" ht="31" customHeight="1" x14ac:dyDescent="0.6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73"/>
      <c r="N7" s="55"/>
      <c r="O7" s="55"/>
      <c r="P7" s="55"/>
    </row>
    <row r="8" spans="1:37" s="16" customFormat="1" ht="30" customHeight="1" x14ac:dyDescent="0.65">
      <c r="A8" s="41"/>
      <c r="B8" s="117" t="s">
        <v>93</v>
      </c>
      <c r="C8" s="117"/>
      <c r="E8" s="114" t="str">
        <f>Summary!E8</f>
        <v>Ventura</v>
      </c>
      <c r="F8" s="115"/>
      <c r="G8" s="115"/>
      <c r="H8" s="115"/>
      <c r="I8" s="115"/>
      <c r="J8" s="115"/>
      <c r="K8" s="116"/>
      <c r="L8" s="56"/>
      <c r="M8" s="74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73"/>
      <c r="N9" s="55"/>
      <c r="O9" s="55"/>
      <c r="P9" s="55"/>
    </row>
    <row r="10" spans="1:37" ht="28" customHeight="1" x14ac:dyDescent="0.65">
      <c r="B10" s="105" t="s">
        <v>15</v>
      </c>
      <c r="C10" s="105"/>
      <c r="D10" s="15"/>
      <c r="E10" s="101" t="s">
        <v>100</v>
      </c>
      <c r="F10" s="102"/>
      <c r="G10" s="102"/>
      <c r="H10" s="102"/>
      <c r="I10" s="102"/>
      <c r="J10" s="102"/>
      <c r="K10" s="103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75"/>
    </row>
    <row r="12" spans="1:37" ht="82" customHeight="1" x14ac:dyDescent="0.2">
      <c r="A12" s="16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2">
      <c r="A14" s="17"/>
      <c r="B14" s="23"/>
      <c r="C14" s="91"/>
      <c r="D14" s="91"/>
      <c r="E14" s="91"/>
      <c r="F14" s="16"/>
      <c r="G14" s="108" t="s">
        <v>11</v>
      </c>
      <c r="H14" s="24"/>
      <c r="I14" s="108" t="s">
        <v>12</v>
      </c>
      <c r="J14" s="24"/>
      <c r="K14" s="111" t="s">
        <v>90</v>
      </c>
      <c r="L14" s="24"/>
      <c r="M14" s="108" t="s">
        <v>92</v>
      </c>
      <c r="N14" s="25"/>
    </row>
    <row r="15" spans="1:37" ht="16" customHeight="1" x14ac:dyDescent="0.2">
      <c r="A15" s="17"/>
      <c r="B15" s="23"/>
      <c r="C15" s="91"/>
      <c r="D15" s="91"/>
      <c r="E15" s="91"/>
      <c r="F15" s="16"/>
      <c r="G15" s="109"/>
      <c r="H15" s="16"/>
      <c r="I15" s="109"/>
      <c r="J15" s="16"/>
      <c r="K15" s="112"/>
      <c r="L15" s="16"/>
      <c r="M15" s="109"/>
      <c r="N15" s="25"/>
    </row>
    <row r="16" spans="1:37" ht="16" customHeight="1" x14ac:dyDescent="0.2">
      <c r="A16" s="26"/>
      <c r="B16" s="27"/>
      <c r="C16" s="91"/>
      <c r="D16" s="91"/>
      <c r="E16" s="91"/>
      <c r="F16" s="28"/>
      <c r="G16" s="110"/>
      <c r="H16" s="28"/>
      <c r="I16" s="110"/>
      <c r="J16" s="28"/>
      <c r="K16" s="113"/>
      <c r="L16" s="28"/>
      <c r="M16" s="110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95" t="s">
        <v>94</v>
      </c>
      <c r="D18" s="96"/>
      <c r="E18" s="97"/>
      <c r="F18" s="36"/>
      <c r="G18" s="81">
        <v>2429</v>
      </c>
      <c r="H18" s="82"/>
      <c r="I18" s="81">
        <v>2500</v>
      </c>
      <c r="J18" s="36"/>
      <c r="K18" s="62">
        <f>IFERROR((I18-G18)/G18,0)</f>
        <v>2.9230135858377932E-2</v>
      </c>
      <c r="L18" s="36"/>
      <c r="M18" s="76" t="s">
        <v>121</v>
      </c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83"/>
      <c r="H19" s="83"/>
      <c r="I19" s="84"/>
      <c r="J19" s="28"/>
      <c r="L19" s="28"/>
      <c r="M19" s="77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95" t="s">
        <v>89</v>
      </c>
      <c r="D20" s="96"/>
      <c r="E20" s="97"/>
      <c r="F20" s="36"/>
      <c r="G20" s="81">
        <v>3250</v>
      </c>
      <c r="H20" s="82"/>
      <c r="I20" s="81">
        <v>3360</v>
      </c>
      <c r="J20" s="36"/>
      <c r="K20" s="62">
        <f>IFERROR((I20-G20)/G20,0)</f>
        <v>3.3846153846153845E-2</v>
      </c>
      <c r="L20" s="36"/>
      <c r="M20" s="76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83"/>
      <c r="H21" s="83"/>
      <c r="I21" s="84"/>
      <c r="J21" s="28"/>
      <c r="L21" s="28"/>
      <c r="M21" s="77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95" t="s">
        <v>95</v>
      </c>
      <c r="D22" s="96"/>
      <c r="E22" s="97"/>
      <c r="F22" s="36"/>
      <c r="G22" s="81">
        <v>0</v>
      </c>
      <c r="H22" s="82"/>
      <c r="I22" s="81">
        <v>100</v>
      </c>
      <c r="J22" s="36"/>
      <c r="K22" s="62">
        <f>IFERROR((I22-G22)/G22,0)</f>
        <v>0</v>
      </c>
      <c r="L22" s="36"/>
      <c r="M22" s="76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83"/>
      <c r="H23" s="83"/>
      <c r="I23" s="84"/>
      <c r="J23" s="28"/>
      <c r="L23" s="28"/>
      <c r="M23" s="77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95" t="s">
        <v>96</v>
      </c>
      <c r="D24" s="96"/>
      <c r="E24" s="97"/>
      <c r="F24" s="36"/>
      <c r="G24" s="81">
        <v>0</v>
      </c>
      <c r="H24" s="82"/>
      <c r="I24" s="81">
        <v>25</v>
      </c>
      <c r="J24" s="36"/>
      <c r="K24" s="62">
        <f>IFERROR((I24-G24)/G24,0)</f>
        <v>0</v>
      </c>
      <c r="L24" s="36"/>
      <c r="M24" s="76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83"/>
      <c r="H25" s="83"/>
      <c r="I25" s="84"/>
      <c r="J25" s="28"/>
      <c r="L25" s="28"/>
      <c r="M25" s="77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95" t="s">
        <v>97</v>
      </c>
      <c r="D26" s="96"/>
      <c r="E26" s="97"/>
      <c r="F26" s="36"/>
      <c r="G26" s="81">
        <v>166</v>
      </c>
      <c r="H26" s="82"/>
      <c r="I26" s="81">
        <v>175</v>
      </c>
      <c r="J26" s="36"/>
      <c r="K26" s="62">
        <f>IFERROR((I26-G26)/G26,0)</f>
        <v>5.4216867469879519E-2</v>
      </c>
      <c r="L26" s="36"/>
      <c r="M26" s="76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83"/>
      <c r="H27" s="83"/>
      <c r="I27" s="84"/>
      <c r="J27" s="28"/>
      <c r="L27" s="28"/>
      <c r="M27" s="77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95" t="s">
        <v>98</v>
      </c>
      <c r="D28" s="96"/>
      <c r="E28" s="97"/>
      <c r="F28" s="36"/>
      <c r="G28" s="81">
        <v>576</v>
      </c>
      <c r="H28" s="82"/>
      <c r="I28" s="81">
        <v>600</v>
      </c>
      <c r="J28" s="36"/>
      <c r="K28" s="62">
        <f>IFERROR((I28-G28)/G28,0)</f>
        <v>4.1666666666666664E-2</v>
      </c>
      <c r="L28" s="36"/>
      <c r="M28" s="76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83"/>
      <c r="H29" s="83"/>
      <c r="I29" s="84"/>
      <c r="J29" s="28"/>
      <c r="L29" s="28"/>
      <c r="M29" s="77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95" t="s">
        <v>99</v>
      </c>
      <c r="D30" s="96"/>
      <c r="E30" s="97"/>
      <c r="F30" s="36"/>
      <c r="G30" s="81">
        <v>0</v>
      </c>
      <c r="H30" s="82"/>
      <c r="I30" s="81">
        <v>0</v>
      </c>
      <c r="J30" s="36"/>
      <c r="K30" s="62">
        <f>IFERROR((I30-G30)/G30,0)</f>
        <v>0</v>
      </c>
      <c r="L30" s="36"/>
      <c r="M30" s="76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78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79"/>
    </row>
    <row r="33" spans="1:33" ht="53" customHeight="1" x14ac:dyDescent="0.2">
      <c r="A33" s="41"/>
      <c r="B33" s="107" t="s">
        <v>88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2">
      <c r="A35" s="17"/>
      <c r="B35" s="23"/>
      <c r="C35" s="91"/>
      <c r="D35" s="91"/>
      <c r="E35" s="91"/>
      <c r="F35" s="16"/>
      <c r="G35" s="108" t="s">
        <v>1</v>
      </c>
      <c r="H35" s="24"/>
      <c r="I35" s="108" t="s">
        <v>2</v>
      </c>
      <c r="J35" s="24"/>
      <c r="K35" s="111" t="s">
        <v>0</v>
      </c>
      <c r="L35" s="24"/>
      <c r="M35" s="108" t="s">
        <v>92</v>
      </c>
      <c r="N35" s="25"/>
    </row>
    <row r="36" spans="1:33" ht="5" customHeight="1" x14ac:dyDescent="0.2">
      <c r="A36" s="17"/>
      <c r="B36" s="23"/>
      <c r="C36" s="91"/>
      <c r="D36" s="91"/>
      <c r="E36" s="91"/>
      <c r="F36" s="16"/>
      <c r="G36" s="109"/>
      <c r="H36" s="16"/>
      <c r="I36" s="109"/>
      <c r="J36" s="16"/>
      <c r="K36" s="112"/>
      <c r="L36" s="16"/>
      <c r="M36" s="109"/>
      <c r="N36" s="25"/>
    </row>
    <row r="37" spans="1:33" x14ac:dyDescent="0.2">
      <c r="A37" s="26"/>
      <c r="B37" s="27"/>
      <c r="C37" s="91"/>
      <c r="D37" s="91"/>
      <c r="E37" s="91"/>
      <c r="F37" s="28"/>
      <c r="G37" s="110"/>
      <c r="H37" s="28"/>
      <c r="I37" s="110"/>
      <c r="J37" s="28"/>
      <c r="K37" s="113"/>
      <c r="L37" s="28"/>
      <c r="M37" s="110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2">
      <c r="A39" s="34"/>
      <c r="B39" s="35"/>
      <c r="C39" s="98" t="s">
        <v>3</v>
      </c>
      <c r="D39" s="99"/>
      <c r="E39" s="100"/>
      <c r="F39" s="36"/>
      <c r="G39" s="81">
        <v>3319</v>
      </c>
      <c r="H39" s="85">
        <v>1650</v>
      </c>
      <c r="I39" s="81">
        <v>1650</v>
      </c>
      <c r="J39" s="36"/>
      <c r="K39" s="62">
        <f>IFERROR(I39/G39,0)</f>
        <v>0.49713769207592651</v>
      </c>
      <c r="L39" s="36"/>
      <c r="M39" s="76"/>
      <c r="N39" s="40"/>
    </row>
    <row r="40" spans="1:33" s="17" customFormat="1" ht="5" customHeight="1" x14ac:dyDescent="0.2">
      <c r="A40" s="41"/>
      <c r="B40" s="42"/>
      <c r="C40" s="41"/>
      <c r="D40" s="32"/>
      <c r="E40" s="32"/>
      <c r="F40" s="43"/>
      <c r="G40" s="83"/>
      <c r="H40" s="86"/>
      <c r="I40" s="84"/>
      <c r="J40" s="28"/>
      <c r="L40" s="28"/>
      <c r="M40" s="77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2">
      <c r="A41" s="34"/>
      <c r="B41" s="35"/>
      <c r="C41" s="98" t="s">
        <v>4</v>
      </c>
      <c r="D41" s="99"/>
      <c r="E41" s="100"/>
      <c r="F41" s="36"/>
      <c r="G41" s="81">
        <v>0</v>
      </c>
      <c r="H41" s="85"/>
      <c r="I41" s="81">
        <v>0</v>
      </c>
      <c r="J41" s="36"/>
      <c r="K41" s="62">
        <f>IFERROR(I41/G41,0)</f>
        <v>0</v>
      </c>
      <c r="L41" s="36"/>
      <c r="M41" s="76"/>
      <c r="N41" s="40"/>
    </row>
    <row r="42" spans="1:33" s="17" customFormat="1" ht="5" customHeight="1" x14ac:dyDescent="0.2">
      <c r="A42" s="41"/>
      <c r="B42" s="42"/>
      <c r="C42" s="41"/>
      <c r="D42" s="32"/>
      <c r="E42" s="32"/>
      <c r="F42" s="43"/>
      <c r="G42" s="83"/>
      <c r="H42" s="86"/>
      <c r="I42" s="84"/>
      <c r="J42" s="28"/>
      <c r="L42" s="28"/>
      <c r="M42" s="77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2">
      <c r="A43" s="34"/>
      <c r="B43" s="35"/>
      <c r="C43" s="98" t="s">
        <v>5</v>
      </c>
      <c r="D43" s="99"/>
      <c r="E43" s="100"/>
      <c r="F43" s="36"/>
      <c r="G43" s="81">
        <v>850</v>
      </c>
      <c r="H43" s="85"/>
      <c r="I43" s="81">
        <v>160</v>
      </c>
      <c r="J43" s="36"/>
      <c r="K43" s="62">
        <f>IFERROR(I43/G43,0)</f>
        <v>0.18823529411764706</v>
      </c>
      <c r="L43" s="36"/>
      <c r="M43" s="76"/>
      <c r="N43" s="40"/>
    </row>
    <row r="44" spans="1:33" s="17" customFormat="1" ht="5" customHeight="1" x14ac:dyDescent="0.2">
      <c r="A44" s="41"/>
      <c r="B44" s="42"/>
      <c r="C44" s="41"/>
      <c r="D44" s="32"/>
      <c r="E44" s="32"/>
      <c r="F44" s="43"/>
      <c r="G44" s="83"/>
      <c r="H44" s="86"/>
      <c r="I44" s="84"/>
      <c r="J44" s="28"/>
      <c r="L44" s="28"/>
      <c r="M44" s="77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2">
      <c r="A45" s="34"/>
      <c r="B45" s="35"/>
      <c r="C45" s="98" t="s">
        <v>6</v>
      </c>
      <c r="D45" s="99"/>
      <c r="E45" s="100"/>
      <c r="F45" s="36"/>
      <c r="G45" s="81">
        <v>50</v>
      </c>
      <c r="H45" s="85"/>
      <c r="I45" s="81">
        <v>45</v>
      </c>
      <c r="J45" s="36"/>
      <c r="K45" s="62">
        <f>IFERROR(I45/G45,0)</f>
        <v>0.9</v>
      </c>
      <c r="L45" s="36"/>
      <c r="M45" s="76"/>
      <c r="N45" s="40"/>
    </row>
    <row r="46" spans="1:33" s="17" customFormat="1" ht="5" customHeight="1" x14ac:dyDescent="0.2">
      <c r="A46" s="41"/>
      <c r="B46" s="42"/>
      <c r="C46" s="41"/>
      <c r="D46" s="32"/>
      <c r="E46" s="32"/>
      <c r="F46" s="43"/>
      <c r="G46" s="83"/>
      <c r="H46" s="86"/>
      <c r="I46" s="84"/>
      <c r="J46" s="28"/>
      <c r="L46" s="28"/>
      <c r="M46" s="77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2">
      <c r="A47" s="34"/>
      <c r="B47" s="35"/>
      <c r="C47" s="98" t="s">
        <v>7</v>
      </c>
      <c r="D47" s="99"/>
      <c r="E47" s="100"/>
      <c r="F47" s="36"/>
      <c r="G47" s="81">
        <v>0</v>
      </c>
      <c r="H47" s="85"/>
      <c r="I47" s="81">
        <v>0</v>
      </c>
      <c r="J47" s="36"/>
      <c r="K47" s="62">
        <f>IFERROR(I47/G47,0)</f>
        <v>0</v>
      </c>
      <c r="L47" s="36"/>
      <c r="M47" s="76"/>
      <c r="N47" s="40"/>
    </row>
    <row r="48" spans="1:33" s="17" customFormat="1" ht="5" customHeight="1" x14ac:dyDescent="0.2">
      <c r="A48" s="41"/>
      <c r="B48" s="42"/>
      <c r="C48" s="41"/>
      <c r="D48" s="32"/>
      <c r="E48" s="32"/>
      <c r="F48" s="43"/>
      <c r="G48" s="83"/>
      <c r="H48" s="86"/>
      <c r="I48" s="84"/>
      <c r="J48" s="28"/>
      <c r="L48" s="28"/>
      <c r="M48" s="77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2">
      <c r="A49" s="34"/>
      <c r="B49" s="35"/>
      <c r="C49" s="98" t="s">
        <v>8</v>
      </c>
      <c r="D49" s="99"/>
      <c r="E49" s="100"/>
      <c r="F49" s="36"/>
      <c r="G49" s="81">
        <v>350</v>
      </c>
      <c r="H49" s="85"/>
      <c r="I49" s="81">
        <v>350</v>
      </c>
      <c r="J49" s="36"/>
      <c r="K49" s="62">
        <f>IFERROR(I49/G49,0)</f>
        <v>1</v>
      </c>
      <c r="L49" s="36"/>
      <c r="M49" s="76"/>
      <c r="N49" s="40"/>
    </row>
    <row r="50" spans="1:33" s="17" customFormat="1" ht="5" customHeight="1" x14ac:dyDescent="0.2">
      <c r="A50" s="41"/>
      <c r="B50" s="42"/>
      <c r="C50" s="41"/>
      <c r="D50" s="32"/>
      <c r="E50" s="32"/>
      <c r="F50" s="43"/>
      <c r="G50" s="83"/>
      <c r="H50" s="86"/>
      <c r="I50" s="84"/>
      <c r="J50" s="28"/>
      <c r="L50" s="28"/>
      <c r="M50" s="77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2">
      <c r="A51" s="34"/>
      <c r="B51" s="35"/>
      <c r="C51" s="98" t="s">
        <v>9</v>
      </c>
      <c r="D51" s="99"/>
      <c r="E51" s="100"/>
      <c r="F51" s="36"/>
      <c r="G51" s="81">
        <v>300</v>
      </c>
      <c r="H51" s="85"/>
      <c r="I51" s="81">
        <v>175</v>
      </c>
      <c r="J51" s="36"/>
      <c r="K51" s="62">
        <f>IFERROR(I51/G51,0)</f>
        <v>0.58333333333333337</v>
      </c>
      <c r="L51" s="36"/>
      <c r="M51" s="76"/>
      <c r="N51" s="40"/>
    </row>
    <row r="52" spans="1:33" s="17" customFormat="1" ht="5" customHeight="1" x14ac:dyDescent="0.2">
      <c r="A52" s="41"/>
      <c r="B52" s="42"/>
      <c r="C52" s="41"/>
      <c r="D52" s="32"/>
      <c r="E52" s="32"/>
      <c r="F52" s="43"/>
      <c r="G52" s="83"/>
      <c r="H52" s="86"/>
      <c r="I52" s="84"/>
      <c r="J52" s="28"/>
      <c r="L52" s="28"/>
      <c r="M52" s="77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2">
      <c r="A53" s="34"/>
      <c r="B53" s="35"/>
      <c r="C53" s="98" t="s">
        <v>10</v>
      </c>
      <c r="D53" s="99"/>
      <c r="E53" s="100"/>
      <c r="F53" s="36"/>
      <c r="G53" s="81">
        <v>300</v>
      </c>
      <c r="H53" s="85"/>
      <c r="I53" s="81">
        <v>175</v>
      </c>
      <c r="J53" s="36"/>
      <c r="K53" s="62">
        <f>IFERROR(I53/G53,0)</f>
        <v>0.58333333333333337</v>
      </c>
      <c r="L53" s="36"/>
      <c r="M53" s="76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78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79"/>
    </row>
  </sheetData>
  <customSheetViews>
    <customSheetView guid="{8B18B347-9CFB-8A46-8DEC-91D602D9B1C4}" fitToPage="1" topLeftCell="A8">
      <selection activeCell="G25" sqref="G25"/>
      <pageMargins left="0.7" right="0.7" top="0.75" bottom="0.75" header="0.3" footer="0.3"/>
      <pageSetup scale="64" orientation="portrait" horizontalDpi="0" verticalDpi="0"/>
    </customSheetView>
  </customSheetViews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Summary</vt:lpstr>
      <vt:lpstr>65</vt:lpstr>
      <vt:lpstr>ddConsortia</vt:lpstr>
      <vt:lpstr>CVAS</vt:lpstr>
      <vt:lpstr>FUSD</vt:lpstr>
      <vt:lpstr>SPHS</vt:lpstr>
      <vt:lpstr>VACE</vt:lpstr>
      <vt:lpstr>MUSD</vt:lpstr>
      <vt:lpstr>OAS</vt:lpstr>
      <vt:lpstr>OUSD</vt:lpstr>
      <vt:lpstr>SVAS</vt:lpstr>
      <vt:lpstr>VCOE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2015-10-30T18:27:21Z</cp:lastPrinted>
  <dcterms:created xsi:type="dcterms:W3CDTF">2015-10-06T00:58:22Z</dcterms:created>
  <dcterms:modified xsi:type="dcterms:W3CDTF">2016-02-23T02:49:41Z</dcterms:modified>
</cp:coreProperties>
</file>