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B 86 Adult Ed\AB104\Deliverables\UPdated Worksheets\"/>
    </mc:Choice>
  </mc:AlternateContent>
  <bookViews>
    <workbookView xWindow="0" yWindow="0" windowWidth="28800" windowHeight="14820" tabRatio="949" firstSheet="3" activeTab="20"/>
  </bookViews>
  <sheets>
    <sheet name="Summary" sheetId="6" r:id="rId1"/>
    <sheet name="ddConsortia" sheetId="11" state="hidden" r:id="rId2"/>
    <sheet name="Clovis Community College " sheetId="13" r:id="rId3"/>
    <sheet name="Fresno City College" sheetId="37" r:id="rId4"/>
    <sheet name="Reedley College " sheetId="19" r:id="rId5"/>
    <sheet name="Caruthers" sheetId="20" r:id="rId6"/>
    <sheet name="Central " sheetId="21" r:id="rId7"/>
    <sheet name="Chawanakee" sheetId="22" r:id="rId8"/>
    <sheet name="Clovis" sheetId="23" r:id="rId9"/>
    <sheet name="Dinuba" sheetId="24" r:id="rId10"/>
    <sheet name="Fresno " sheetId="25" r:id="rId11"/>
    <sheet name="Golden Valley" sheetId="26" r:id="rId12"/>
    <sheet name="Kings Canyon " sheetId="27" r:id="rId13"/>
    <sheet name="Madera" sheetId="28" r:id="rId14"/>
    <sheet name="Sanger" sheetId="29" r:id="rId15"/>
    <sheet name="Selma" sheetId="30" r:id="rId16"/>
    <sheet name="Sierra " sheetId="31" r:id="rId17"/>
    <sheet name="Yosemite" sheetId="32" r:id="rId18"/>
    <sheet name="Fresno ROP" sheetId="33" r:id="rId19"/>
    <sheet name="Valley ROP" sheetId="34" r:id="rId20"/>
    <sheet name="FCOE Jail" sheetId="36" r:id="rId21"/>
    <sheet name="Sheet19" sheetId="35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5">Caruthers!$A$1:$L$55</definedName>
    <definedName name="_xlnm.Print_Area" localSheetId="6">'Central '!$A$1:$L$55</definedName>
    <definedName name="_xlnm.Print_Area" localSheetId="7">Chawanakee!$A$1:$L$55</definedName>
    <definedName name="_xlnm.Print_Area" localSheetId="8">Clovis!$A$1:$L$55</definedName>
    <definedName name="_xlnm.Print_Area" localSheetId="2">'Clovis Community College '!$A$1:$L$55</definedName>
    <definedName name="_xlnm.Print_Area" localSheetId="9">Dinuba!$A$1:$L$55</definedName>
    <definedName name="_xlnm.Print_Area" localSheetId="20">'FCOE Jail'!$A$1:$L$55</definedName>
    <definedName name="_xlnm.Print_Area" localSheetId="10">'Fresno '!$A$1:$L$55</definedName>
    <definedName name="_xlnm.Print_Area" localSheetId="3">'Fresno City College'!$A$1:$L$55</definedName>
    <definedName name="_xlnm.Print_Area" localSheetId="18">'Fresno ROP'!$A$1:$L$55</definedName>
    <definedName name="_xlnm.Print_Area" localSheetId="11">'Golden Valley'!$A$1:$L$55</definedName>
    <definedName name="_xlnm.Print_Area" localSheetId="12">'Kings Canyon '!$A$1:$L$55</definedName>
    <definedName name="_xlnm.Print_Area" localSheetId="13">Madera!$A$1:$L$55</definedName>
    <definedName name="_xlnm.Print_Area" localSheetId="4">'Reedley College '!$A$1:$L$55</definedName>
    <definedName name="_xlnm.Print_Area" localSheetId="14">Sanger!$A$1:$L$55</definedName>
    <definedName name="_xlnm.Print_Area" localSheetId="15">Selma!$A$1:$L$55</definedName>
    <definedName name="_xlnm.Print_Area" localSheetId="21">Sheet19!$A$1:$L$55</definedName>
    <definedName name="_xlnm.Print_Area" localSheetId="16">'Sierra '!$A$1:$L$55</definedName>
    <definedName name="_xlnm.Print_Area" localSheetId="0">Summary!$A$1:$L$53</definedName>
    <definedName name="_xlnm.Print_Area" localSheetId="19">'Valley ROP'!$A$1:$L$55</definedName>
    <definedName name="_xlnm.Print_Area" localSheetId="17">Yosemite!$A$1:$L$55</definedName>
  </definedNames>
  <calcPr calcId="152511" concurrentCalc="0"/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K51" i="6"/>
  <c r="K49" i="6"/>
  <c r="K47" i="6"/>
  <c r="K45" i="6"/>
  <c r="K43" i="6"/>
  <c r="K41" i="6"/>
  <c r="K39" i="6"/>
  <c r="K37" i="6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</calcChain>
</file>

<file path=xl/sharedStrings.xml><?xml version="1.0" encoding="utf-8"?>
<sst xmlns="http://schemas.openxmlformats.org/spreadsheetml/2006/main" count="694" uniqueCount="122">
  <si>
    <t>AB104 Block Grant Consortium Performance Measures Form</t>
  </si>
  <si>
    <t>Consortium Name:</t>
  </si>
  <si>
    <t>State Center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</si>
  <si>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</si>
  <si>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t>AY 2013-2014 Numbers From AB86 Final Plan</t>
  </si>
  <si>
    <t>Projected Target for
2015-2016</t>
  </si>
  <si>
    <t>Projected Percent Change (%) for 2015-2016  </t>
  </si>
  <si>
    <t>Notes</t>
  </si>
  <si>
    <t>6.1a - Adult Education (ABE, ASE, Basic Skills)</t>
  </si>
  <si>
    <t>6.1b - English as a second language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</si>
  <si>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</si>
  <si>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</si>
  <si>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</si>
  <si>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</si>
  <si>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</si>
  <si>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</si>
  <si>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Projected number of Students with this goal</t>
  </si>
  <si>
    <t>Projected number achieving the performance outcome</t>
  </si>
  <si>
    <t>Projected Target Rate (%) for 2015-2016  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</si>
  <si>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</si>
  <si>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</si>
  <si>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</si>
  <si>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</si>
  <si>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</si>
  <si>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</si>
  <si>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</si>
  <si>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</si>
  <si>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</si>
  <si>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</si>
  <si>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</si>
  <si>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</si>
  <si>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</si>
  <si>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</si>
  <si>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</si>
  <si>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</si>
  <si>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</si>
  <si>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</si>
  <si>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</si>
  <si>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</si>
  <si>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</si>
  <si>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</si>
  <si>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</si>
  <si>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</si>
  <si>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</si>
  <si>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</si>
  <si>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</si>
  <si>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</si>
  <si>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</si>
  <si>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</si>
  <si>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</si>
  <si>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</si>
  <si>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</si>
  <si>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</si>
  <si>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</si>
  <si>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</si>
  <si>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</si>
  <si>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</si>
  <si>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</si>
  <si>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</si>
  <si>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</si>
  <si>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</si>
  <si>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</si>
  <si>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</si>
  <si>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</si>
  <si>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</si>
  <si>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</si>
  <si>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</si>
  <si>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</si>
  <si>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</si>
  <si>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</si>
  <si>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</si>
  <si>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</si>
  <si>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</si>
  <si>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</si>
  <si>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</si>
  <si>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</si>
  <si>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</si>
  <si>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</si>
  <si>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</si>
  <si>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</si>
  <si>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</si>
  <si>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</si>
  <si>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</si>
  <si>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</si>
  <si>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</si>
  <si>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</si>
  <si>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</si>
  <si>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</si>
  <si>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</si>
  <si>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</si>
  <si>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</si>
  <si>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</si>
  <si>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Ventura</t>
  </si>
  <si>
    <t>Victor Valley</t>
  </si>
  <si>
    <t>West Hills</t>
  </si>
  <si>
    <t>West Kern</t>
  </si>
  <si>
    <t>Yosemite</t>
  </si>
  <si>
    <t>Yuba</t>
  </si>
  <si>
    <t>Consortium:</t>
  </si>
  <si>
    <t>Member Name:</t>
  </si>
  <si>
    <t>Clovis Community College</t>
  </si>
  <si>
    <t xml:space="preserve">Fresno City College </t>
  </si>
  <si>
    <t>Reedley College</t>
  </si>
  <si>
    <t>Caruthers Unifed</t>
  </si>
  <si>
    <t xml:space="preserve">Central Unifed </t>
  </si>
  <si>
    <t>Chawanakee Unifed</t>
  </si>
  <si>
    <t>Clovis Unifed</t>
  </si>
  <si>
    <t>Dinuba Unified</t>
  </si>
  <si>
    <t>Fresno Unified</t>
  </si>
  <si>
    <t>Kings Canyon Unified</t>
  </si>
  <si>
    <t>Madera Unifed</t>
  </si>
  <si>
    <t>Sanger Unifed</t>
  </si>
  <si>
    <t>Selma Unifed</t>
  </si>
  <si>
    <t>Sierra Unifed</t>
  </si>
  <si>
    <t xml:space="preserve">Yosemite Unified </t>
  </si>
  <si>
    <t>Fresno ROP</t>
  </si>
  <si>
    <t>Valley ROP</t>
  </si>
  <si>
    <t>N/A</t>
  </si>
  <si>
    <t xml:space="preserve">Fresno County Office of Education Adults in Corrections </t>
  </si>
  <si>
    <t>Accomplished by addition of an ESL teacher</t>
  </si>
  <si>
    <t xml:space="preserve">Golden Valley </t>
  </si>
  <si>
    <t>Addition of certificate programs for adults in the areas of Nursing and EMT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</si>
</sst>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3" fontId="13" fillId="3" borderId="1" xfId="1" applyNumberFormat="1" applyFont="1" applyFill="1" applyBorder="1" applyAlignment="1" applyProtection="1">
      <alignment horizontal="center" vertical="center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  <xf numFmtId="9" fontId="14" fillId="3" borderId="1" xfId="15" applyFont="1" applyFill="1" applyBorder="1" applyAlignment="1" applyProtection="1">
      <alignment horizontal="left" vertical="top"/>
      <protection locked="0"/>
    </xf>
  </cellXfs>
  <cellStyles count="16">
    <cellStyle name="Comma" xfId="4" builtinId="3"/>
    <cellStyle name="Currency" xfId="1" builtinId="4"/>
    <cellStyle name="Currency 2" xfId="14"/>
    <cellStyle name="Followed Hyperlink" xfId="11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Hyperlink" xfId="10" builtinId="8" hidden="1"/>
    <cellStyle name="Hyperlink" xfId="12" builtinId="8" hidden="1"/>
    <cellStyle name="Hyperlink" xfId="8" builtinId="8" hidden="1"/>
    <cellStyle name="Hyperlink" xfId="6" builtinId="8" hidden="1"/>
    <cellStyle name="Normal" xfId="0" builtinId="0"/>
    <cellStyle name="Normal 2" xfId="3"/>
    <cellStyle name="Normal_pasummary2012P1_1" xfId="5"/>
    <cellStyle name="Percent" xfId="2" builtinId="5"/>
    <cellStyle name="Percent 2" xfId="1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opLeftCell="A4" workbookViewId="0">
      <selection activeCell="E8" sqref="E8:K8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14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14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14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14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8.15" customHeight="1" x14ac:dyDescent="0.2">
      <c r="B8" s="81" t="s">
        <v>1</v>
      </c>
      <c r="C8" s="81"/>
      <c r="D8" s="15"/>
      <c r="E8" s="77" t="s">
        <v>2</v>
      </c>
      <c r="F8" s="78"/>
      <c r="G8" s="78"/>
      <c r="H8" s="78"/>
      <c r="I8" s="78"/>
      <c r="J8" s="78"/>
      <c r="K8" s="79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2.15" customHeight="1" x14ac:dyDescent="0.2">
      <c r="A10" s="16"/>
      <c r="B10" s="72" t="s">
        <v>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7.9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149999999999999" customHeight="1" x14ac:dyDescent="0.2">
      <c r="A12" s="17"/>
      <c r="B12" s="23"/>
      <c r="C12" s="85"/>
      <c r="D12" s="85"/>
      <c r="E12" s="85"/>
      <c r="F12" s="16"/>
      <c r="G12" s="69" t="s">
        <v>4</v>
      </c>
      <c r="H12" s="24"/>
      <c r="I12" s="69" t="s">
        <v>5</v>
      </c>
      <c r="J12" s="24"/>
      <c r="K12" s="87" t="s">
        <v>6</v>
      </c>
      <c r="L12" s="24"/>
      <c r="M12" s="69" t="s">
        <v>7</v>
      </c>
      <c r="N12" s="25"/>
    </row>
    <row r="13" spans="1:14" ht="16.149999999999999" customHeight="1" x14ac:dyDescent="0.2">
      <c r="A13" s="17"/>
      <c r="B13" s="23"/>
      <c r="C13" s="85"/>
      <c r="D13" s="85"/>
      <c r="E13" s="85"/>
      <c r="F13" s="16"/>
      <c r="G13" s="70"/>
      <c r="H13" s="16"/>
      <c r="I13" s="70"/>
      <c r="J13" s="16"/>
      <c r="K13" s="88"/>
      <c r="L13" s="16"/>
      <c r="M13" s="70"/>
      <c r="N13" s="25"/>
    </row>
    <row r="14" spans="1:14" ht="16.149999999999999" customHeight="1" x14ac:dyDescent="0.2">
      <c r="A14" s="26"/>
      <c r="B14" s="27"/>
      <c r="C14" s="85"/>
      <c r="D14" s="85"/>
      <c r="E14" s="85"/>
      <c r="F14" s="28"/>
      <c r="G14" s="71"/>
      <c r="H14" s="28"/>
      <c r="I14" s="71"/>
      <c r="J14" s="28"/>
      <c r="K14" s="89"/>
      <c r="L14" s="28"/>
      <c r="M14" s="71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" customHeight="1" x14ac:dyDescent="0.2">
      <c r="A16" s="34"/>
      <c r="B16" s="35"/>
      <c r="C16" s="82" t="s">
        <v>8</v>
      </c>
      <c r="D16" s="83"/>
      <c r="E16" s="84"/>
      <c r="F16" s="36"/>
      <c r="G16" s="37">
        <f>SUM('Clovis Community College '!G18,'Fresno City College'!G18,'Reedley College '!G18,Caruthers!G18,'Central '!G18,Chawanakee!G18,Clovis!G18,Dinuba!G18,'Fresno '!G18,'Golden Valley'!G18,'Kings Canyon '!G18,Madera!G18,Sanger!G18,Selma!G18,'Sierra '!G18,Yosemite!G18,'Fresno ROP'!G18,'Valley ROP'!G18,Sheet19!G18,'FCOE Jail'!G18)</f>
        <v>21423</v>
      </c>
      <c r="H16" s="38"/>
      <c r="I16" s="37">
        <f>SUM('Clovis Community College '!I18,'Fresno City College'!I18,'Reedley College '!I18,Caruthers!I18,'Central '!I18,Chawanakee!I18,Clovis!I18,Dinuba!I18,'Fresno '!I18,'Golden Valley'!I18,'Kings Canyon '!I18,Madera!I18,Sanger!I18,Selma!I18,'Sierra '!I18,Yosemite!I18,'Fresno ROP'!I18,'Valley ROP'!I18,Sheet19!I18,'FCOE Jail'!I18)</f>
        <v>18045</v>
      </c>
      <c r="J16" s="36"/>
      <c r="K16" s="39">
        <f>IFERROR((I16-G16)/G16,"")</f>
        <v>-0.15768099705923541</v>
      </c>
      <c r="L16" s="36"/>
      <c r="M16" s="56"/>
      <c r="N16" s="40"/>
    </row>
    <row r="17" spans="1:33" s="17" customFormat="1" ht="4.9000000000000004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2.9" customHeight="1" x14ac:dyDescent="0.2">
      <c r="A18" s="34"/>
      <c r="B18" s="35"/>
      <c r="C18" s="82" t="s">
        <v>9</v>
      </c>
      <c r="D18" s="83"/>
      <c r="E18" s="84"/>
      <c r="F18" s="36"/>
      <c r="G18" s="37">
        <f>SUM('Clovis Community College '!G20,'Fresno City College'!G20,'Reedley College '!G20,Caruthers!G20,'Central '!G20,Chawanakee!G20,Clovis!G20,Dinuba!G20,'Fresno '!G20,'Golden Valley'!G20,'Kings Canyon '!G20,Madera!G20,Sanger!G20,Selma!G20,'Sierra '!G20,Yosemite!G20,'Fresno ROP'!G20,'Valley ROP'!G20,Sheet19!G20,'FCOE Jail'!G20)</f>
        <v>6456</v>
      </c>
      <c r="H18" s="38"/>
      <c r="I18" s="37">
        <f>SUM('Clovis Community College '!I20,'Fresno City College'!I20,'Reedley College '!I20,Caruthers!I20,'Central '!I20,Chawanakee!I20,Clovis!I20,Dinuba!I20,'Fresno '!I20,'Golden Valley'!I20,'Kings Canyon '!I20,Madera!I20,Sanger!I20,Selma!I20,'Sierra '!I20,Yosemite!I20,'Fresno ROP'!I20,'Valley ROP'!I20,Sheet19!I20,'FCOE Jail'!I20)</f>
        <v>6431</v>
      </c>
      <c r="J18" s="36"/>
      <c r="K18" s="39">
        <f>IFERROR((I18-G18)/G18,"")</f>
        <v>-3.8723667905824041E-3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10</v>
      </c>
      <c r="D20" s="83"/>
      <c r="E20" s="84"/>
      <c r="F20" s="36"/>
      <c r="G20" s="37">
        <f>SUM('Clovis Community College '!G22,'Fresno City College'!G22,'Reedley College '!G22,Caruthers!G22,'Central '!G22,Chawanakee!G22,Clovis!G22,Dinuba!G22,'Fresno '!G22,'Golden Valley'!G22,'Kings Canyon '!G22,Madera!G22,Sanger!G22,Selma!G22,'Sierra '!G22,Yosemite!G22,'Fresno ROP'!G22,'Valley ROP'!G22,Sheet19!G22,'FCOE Jail'!G22)</f>
        <v>0</v>
      </c>
      <c r="H20" s="38"/>
      <c r="I20" s="37">
        <f>SUM('Clovis Community College '!I22,'Fresno City College'!I22,'Reedley College '!I22,Caruthers!I22,'Central '!I22,Chawanakee!I22,Clovis!I22,Dinuba!I22,'Fresno '!I22,'Golden Valley'!I22,'Kings Canyon '!I22,Madera!I22,Sanger!I22,Selma!I22,'Sierra '!I22,Yosemite!I22,'Fresno ROP'!I22,'Valley ROP'!I22,Sheet19!I22,'FCOE Jail'!I22)</f>
        <v>45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11</v>
      </c>
      <c r="D22" s="83"/>
      <c r="E22" s="84"/>
      <c r="F22" s="36"/>
      <c r="G22" s="37">
        <f>SUM('Clovis Community College '!G24,'Fresno City College'!G24,'Reedley College '!G24,Caruthers!G24,'Central '!G24,Chawanakee!G24,Clovis!G24,Dinuba!G24,'Fresno '!G24,'Golden Valley'!G24,'Kings Canyon '!G24,Madera!G24,Sanger!G24,Selma!G24,'Sierra '!G24,Yosemite!G24,'Fresno ROP'!G24,'Valley ROP'!G24,Sheet19!G24,'FCOE Jail'!G24)</f>
        <v>115</v>
      </c>
      <c r="H22" s="38"/>
      <c r="I22" s="37">
        <f>SUM('Clovis Community College '!I24,'Fresno City College'!I24,'Reedley College '!I24,Caruthers!I24,'Central '!I24,Chawanakee!I24,Clovis!I24,Dinuba!I24,'Fresno '!I24,'Golden Valley'!I24,'Kings Canyon '!I24,Madera!I24,Sanger!I24,Selma!I24,'Sierra '!I24,Yosemite!I24,'Fresno ROP'!I24,'Valley ROP'!I24,Sheet19!I24,'FCOE Jail'!I24)</f>
        <v>230</v>
      </c>
      <c r="J22" s="36"/>
      <c r="K22" s="39">
        <f>IFERROR((I22-G22)/G22,"")</f>
        <v>1</v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12</v>
      </c>
      <c r="D24" s="83"/>
      <c r="E24" s="84"/>
      <c r="F24" s="36"/>
      <c r="G24" s="37">
        <f>SUM('Clovis Community College '!G26,'Fresno City College'!G26,'Reedley College '!G26,Caruthers!G26,'Central '!G26,Chawanakee!G26,Clovis!G26,Dinuba!G26,'Fresno '!G26,'Golden Valley'!G26,'Kings Canyon '!G26,Madera!G26,Sanger!G26,Selma!G26,'Sierra '!G26,Yosemite!G26,'Fresno ROP'!G26,'Valley ROP'!G26,Sheet19!G26,'FCOE Jail'!G26)</f>
        <v>825</v>
      </c>
      <c r="H24" s="38"/>
      <c r="I24" s="37">
        <f>SUM('Clovis Community College '!I26,'Fresno City College'!I26,'Reedley College '!I26,Caruthers!I26,'Central '!I26,Chawanakee!I26,Clovis!I26,Dinuba!I26,'Fresno '!I26,'Golden Valley'!I26,'Kings Canyon '!I26,Madera!I26,Sanger!I26,Selma!I26,'Sierra '!I26,Yosemite!I26,'Fresno ROP'!I26,'Valley ROP'!I26,Sheet19!I26,'FCOE Jail'!I26)</f>
        <v>1881</v>
      </c>
      <c r="J24" s="36"/>
      <c r="K24" s="39">
        <f>IFERROR((I24-G24)/G24,"")</f>
        <v>1.28</v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13</v>
      </c>
      <c r="D26" s="83"/>
      <c r="E26" s="84"/>
      <c r="F26" s="36"/>
      <c r="G26" s="37">
        <f>SUM('Clovis Community College '!G28,'Fresno City College'!G28,'Reedley College '!G28,Caruthers!G28,'Central '!G28,Chawanakee!G28,Clovis!G28,Dinuba!G28,'Fresno '!G28,'Golden Valley'!G28,'Kings Canyon '!G28,Madera!G28,Sanger!G28,Selma!G28,'Sierra '!G28,Yosemite!G28,'Fresno ROP'!G28,'Valley ROP'!G28,Sheet19!G28,'FCOE Jail'!G28)</f>
        <v>53782</v>
      </c>
      <c r="H26" s="38"/>
      <c r="I26" s="37">
        <f>SUM('Clovis Community College '!I28,'Fresno City College'!I28,'Reedley College '!I28,Caruthers!I28,'Central '!I28,Chawanakee!I28,Clovis!I28,Dinuba!I28,'Fresno '!I28,'Golden Valley'!I28,'Kings Canyon '!I28,Madera!I28,Sanger!I28,Selma!I28,'Sierra '!I28,Yosemite!I28,'Fresno ROP'!I28,'Valley ROP'!I28,Sheet19!I28,'FCOE Jail'!I28)</f>
        <v>175407</v>
      </c>
      <c r="J26" s="36"/>
      <c r="K26" s="39">
        <f>IFERROR((I26-G26)/G26,"")</f>
        <v>2.2614443494105836</v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14</v>
      </c>
      <c r="D28" s="83"/>
      <c r="E28" s="84"/>
      <c r="F28" s="36"/>
      <c r="G28" s="37">
        <f>SUM('Clovis Community College '!G30,'Fresno City College'!G30,'Reedley College '!G30,Caruthers!G30,'Central '!G30,Chawanakee!G30,Clovis!G30,Dinuba!G30,'Fresno '!G30,'Golden Valley'!G30,'Kings Canyon '!G30,Madera!G30,Sanger!G30,Selma!G30,'Sierra '!G30,Yosemite!G30,'Fresno ROP'!G30,'Valley ROP'!G30,Sheet19!G30,'FCOE Jail'!G30)</f>
        <v>155</v>
      </c>
      <c r="H28" s="38"/>
      <c r="I28" s="37">
        <f>SUM('Clovis Community College '!I30,'Fresno City College'!I30,'Reedley College '!I30,Caruthers!I30,'Central '!I30,Chawanakee!I30,Clovis!I30,Dinuba!I30,'Fresno '!I30,'Golden Valley'!I30,'Kings Canyon '!I30,Madera!I30,Sanger!I30,Selma!I30,'Sierra '!I30,Yosemite!I30,'Fresno ROP'!I30,'Valley ROP'!I30,Sheet19!I30,'FCOE Jail'!I30)</f>
        <v>185</v>
      </c>
      <c r="J28" s="36"/>
      <c r="K28" s="39">
        <f>IFERROR((I28-G28)/G28,"")</f>
        <v>0.19354838709677419</v>
      </c>
      <c r="L28" s="36"/>
      <c r="M28" s="56"/>
      <c r="N28" s="40"/>
      <c r="O28" s="46"/>
    </row>
    <row r="29" spans="1:33" ht="6" customHeight="1" x14ac:dyDescent="0.2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2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2.9" customHeight="1" x14ac:dyDescent="0.2">
      <c r="A31" s="41"/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15" customHeight="1" x14ac:dyDescent="0.2">
      <c r="A33" s="17"/>
      <c r="B33" s="23"/>
      <c r="C33" s="85"/>
      <c r="D33" s="85"/>
      <c r="E33" s="85"/>
      <c r="F33" s="16"/>
      <c r="G33" s="69" t="s">
        <v>16</v>
      </c>
      <c r="H33" s="24"/>
      <c r="I33" s="69" t="s">
        <v>17</v>
      </c>
      <c r="J33" s="24"/>
      <c r="K33" s="87" t="s">
        <v>18</v>
      </c>
      <c r="L33" s="24"/>
      <c r="M33" s="69" t="s">
        <v>7</v>
      </c>
      <c r="N33" s="25"/>
    </row>
    <row r="34" spans="1:33" ht="4.9000000000000004" customHeight="1" x14ac:dyDescent="0.2">
      <c r="A34" s="17"/>
      <c r="B34" s="23"/>
      <c r="C34" s="85"/>
      <c r="D34" s="85"/>
      <c r="E34" s="85"/>
      <c r="F34" s="16"/>
      <c r="G34" s="70"/>
      <c r="H34" s="16"/>
      <c r="I34" s="70"/>
      <c r="J34" s="16"/>
      <c r="K34" s="88"/>
      <c r="L34" s="16"/>
      <c r="M34" s="70"/>
      <c r="N34" s="25"/>
    </row>
    <row r="35" spans="1:33" x14ac:dyDescent="0.2">
      <c r="A35" s="26"/>
      <c r="B35" s="27"/>
      <c r="C35" s="85"/>
      <c r="D35" s="85"/>
      <c r="E35" s="85"/>
      <c r="F35" s="28"/>
      <c r="G35" s="71"/>
      <c r="H35" s="28"/>
      <c r="I35" s="71"/>
      <c r="J35" s="28"/>
      <c r="K35" s="89"/>
      <c r="L35" s="28"/>
      <c r="M35" s="71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" customHeight="1" x14ac:dyDescent="0.2">
      <c r="A37" s="34"/>
      <c r="B37" s="35"/>
      <c r="C37" s="74" t="s">
        <v>19</v>
      </c>
      <c r="D37" s="75"/>
      <c r="E37" s="76"/>
      <c r="F37" s="36"/>
      <c r="G37" s="37">
        <f>SUM('Clovis Community College '!G39,'Fresno City College'!G39,'Reedley College '!G39,Caruthers!G39,'Central '!G39,Chawanakee!G39,Clovis!G39,Dinuba!G39,'Fresno '!G39,'Golden Valley'!G39,'Kings Canyon '!G39,Madera!G39,Sanger!G39,Selma!G39,'Sierra '!G39,Yosemite!G39,'Fresno ROP'!G39,'Valley ROP'!G39,Sheet19!G39,'FCOE Jail'!G39)</f>
        <v>9142</v>
      </c>
      <c r="H37" s="38"/>
      <c r="I37" s="37">
        <f>SUM('Clovis Community College '!I39,'Fresno City College'!I39,'Reedley College '!I39,Caruthers!I39,'Central '!I39,Chawanakee!I39,Clovis!I39,Dinuba!I39,'Fresno '!I39,'Golden Valley'!I39,'Kings Canyon '!I39,Madera!I39,Sanger!I39,Selma!I39,'Sierra '!I39,Yosemite!I39,'Fresno ROP'!I39,'Valley ROP'!I39,Sheet19!I39,'FCOE Jail'!I39)</f>
        <v>5577</v>
      </c>
      <c r="J37" s="36"/>
      <c r="K37" s="39">
        <f>IFERROR(I37/G37,"")</f>
        <v>0.6100415663968497</v>
      </c>
      <c r="L37" s="36"/>
      <c r="M37" s="56"/>
      <c r="N37" s="40"/>
    </row>
    <row r="38" spans="1:33" s="17" customFormat="1" ht="4.9000000000000004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7.9" customHeight="1" x14ac:dyDescent="0.2">
      <c r="A39" s="34"/>
      <c r="B39" s="35"/>
      <c r="C39" s="74" t="s">
        <v>20</v>
      </c>
      <c r="D39" s="75"/>
      <c r="E39" s="76"/>
      <c r="F39" s="36"/>
      <c r="G39" s="37">
        <f>SUM('Clovis Community College '!G41,'Fresno City College'!G41,'Reedley College '!G41,Caruthers!G41,'Central '!G41,Chawanakee!G41,Clovis!G41,Dinuba!G41,'Fresno '!G41,'Golden Valley'!G41,'Kings Canyon '!G41,Madera!G41,Sanger!G41,Selma!G41,'Sierra '!G41,Yosemite!G41,'Fresno ROP'!G41,'Valley ROP'!G41,Sheet19!G41,'FCOE Jail'!G41)</f>
        <v>6295</v>
      </c>
      <c r="H39" s="38"/>
      <c r="I39" s="37">
        <f>SUM('Clovis Community College '!I41,'Fresno City College'!I41,'Reedley College '!I41,Caruthers!I41,'Central '!I41,Chawanakee!I41,Clovis!I41,Dinuba!I41,'Fresno '!I41,'Golden Valley'!I41,'Kings Canyon '!I41,Madera!I41,Sanger!I41,Selma!I41,'Sierra '!I41,Yosemite!I41,'Fresno ROP'!I41,'Valley ROP'!I41,Sheet19!I41,'FCOE Jail'!I41)</f>
        <v>4075</v>
      </c>
      <c r="J39" s="36"/>
      <c r="K39" s="39">
        <f>IFERROR(I39/G39,"")</f>
        <v>0.64733915806195397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21</v>
      </c>
      <c r="D41" s="75"/>
      <c r="E41" s="76"/>
      <c r="F41" s="36"/>
      <c r="G41" s="37">
        <f>SUM('Clovis Community College '!G43,'Fresno City College'!G43,'Reedley College '!G43,Caruthers!G43,'Central '!G43,Chawanakee!G43,Clovis!G43,Dinuba!G43,'Fresno '!G43,'Golden Valley'!G43,'Kings Canyon '!G43,Madera!G43,Sanger!G43,Selma!G43,'Sierra '!G43,Yosemite!G43,'Fresno ROP'!G43,'Valley ROP'!G43,Sheet19!G43,'FCOE Jail'!G43)</f>
        <v>4341</v>
      </c>
      <c r="H41" s="38"/>
      <c r="I41" s="37">
        <f>SUM('Clovis Community College '!I43,'Fresno City College'!I43,'Reedley College '!I43,Caruthers!I43,'Central '!I43,Chawanakee!I43,Clovis!I43,Dinuba!I43,'Fresno '!I43,'Golden Valley'!I43,'Kings Canyon '!I43,Madera!I43,Sanger!I43,Selma!I43,'Sierra '!I43,Yosemite!I43,'Fresno ROP'!I43,'Valley ROP'!I43,Sheet19!I43,'FCOE Jail'!I43)</f>
        <v>1006</v>
      </c>
      <c r="J41" s="36"/>
      <c r="K41" s="39">
        <f>IFERROR(I41/G41,"")</f>
        <v>0.23174383782538585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22</v>
      </c>
      <c r="D43" s="75"/>
      <c r="E43" s="76"/>
      <c r="F43" s="36"/>
      <c r="G43" s="37">
        <f>SUM('Clovis Community College '!G45,'Fresno City College'!G45,'Reedley College '!G45,Caruthers!G45,'Central '!G45,Chawanakee!G45,Clovis!G45,Dinuba!G45,'Fresno '!G45,'Golden Valley'!G45,'Kings Canyon '!G45,Madera!G45,Sanger!G45,Selma!G45,'Sierra '!G45,Yosemite!G45,'Fresno ROP'!G45,'Valley ROP'!G45,Sheet19!G45,'FCOE Jail'!G45)</f>
        <v>498</v>
      </c>
      <c r="H43" s="38"/>
      <c r="I43" s="37">
        <f>SUM('Clovis Community College '!I45,'Fresno City College'!I45,'Reedley College '!I45,Caruthers!I45,'Central '!I45,Chawanakee!I45,Clovis!I45,Dinuba!I45,'Fresno '!I45,'Golden Valley'!I45,'Kings Canyon '!I45,Madera!I45,Sanger!I45,Selma!I45,'Sierra '!I45,Yosemite!I45,'Fresno ROP'!I45,'Valley ROP'!I45,Sheet19!I45,'FCOE Jail'!I45)</f>
        <v>249</v>
      </c>
      <c r="J43" s="36"/>
      <c r="K43" s="39">
        <f>IFERROR(I43/G43,"")</f>
        <v>0.5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23</v>
      </c>
      <c r="D45" s="75"/>
      <c r="E45" s="76"/>
      <c r="F45" s="36"/>
      <c r="G45" s="37">
        <f>SUM('Clovis Community College '!G47,'Fresno City College'!G47,'Reedley College '!G47,Caruthers!G47,'Central '!G47,Chawanakee!G47,Clovis!G47,Dinuba!G47,'Fresno '!G47,'Golden Valley'!G47,'Kings Canyon '!G47,Madera!G47,Sanger!G47,Selma!G47,'Sierra '!G47,Yosemite!G47,'Fresno ROP'!G47,'Valley ROP'!G47,Sheet19!G47,'FCOE Jail'!G47)</f>
        <v>230</v>
      </c>
      <c r="H45" s="38"/>
      <c r="I45" s="37">
        <f>SUM('Clovis Community College '!I47,'Fresno City College'!I47,'Reedley College '!I47,Caruthers!I47,'Central '!I47,Chawanakee!I47,Clovis!I47,Dinuba!I47,'Fresno '!I47,'Golden Valley'!I47,'Kings Canyon '!I47,Madera!I47,Sanger!I47,Selma!I47,'Sierra '!I47,Yosemite!I47,'Fresno ROP'!I47,'Valley ROP'!I47,Sheet19!I47,'FCOE Jail'!I47)</f>
        <v>192</v>
      </c>
      <c r="J45" s="36"/>
      <c r="K45" s="39">
        <f>IFERROR(I45/G45,"")</f>
        <v>0.83478260869565213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24</v>
      </c>
      <c r="D47" s="75"/>
      <c r="E47" s="76"/>
      <c r="F47" s="36"/>
      <c r="G47" s="37">
        <f>SUM('Clovis Community College '!G49,'Fresno City College'!G49,'Reedley College '!G49,Caruthers!G49,'Central '!G49,Chawanakee!G49,Clovis!G49,Dinuba!G49,'Fresno '!G49,'Golden Valley'!G49,'Kings Canyon '!G49,Madera!G49,Sanger!G49,Selma!G49,'Sierra '!G49,Yosemite!G49,'Fresno ROP'!G49,'Valley ROP'!G49,Sheet19!G49,'FCOE Jail'!G49)</f>
        <v>440</v>
      </c>
      <c r="H47" s="38"/>
      <c r="I47" s="37">
        <f>SUM('Clovis Community College '!I49,'Fresno City College'!I49,'Reedley College '!I49,Caruthers!I49,'Central '!I49,Chawanakee!I49,Clovis!I49,Dinuba!I49,'Fresno '!I49,'Golden Valley'!I49,'Kings Canyon '!I49,Madera!I49,Sanger!I49,Selma!I49,'Sierra '!I49,Yosemite!I49,'Fresno ROP'!I49,'Valley ROP'!I49,Sheet19!I49,'FCOE Jail'!I49)</f>
        <v>362</v>
      </c>
      <c r="J47" s="36"/>
      <c r="K47" s="39">
        <f>IFERROR(I47/G47,"")</f>
        <v>0.82272727272727275</v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25</v>
      </c>
      <c r="D49" s="75"/>
      <c r="E49" s="76"/>
      <c r="F49" s="36"/>
      <c r="G49" s="37">
        <f>SUM('Clovis Community College '!G51,'Fresno City College'!G51,'Reedley College '!G51,Caruthers!G51,'Central '!G51,Chawanakee!G51,Clovis!G51,Dinuba!G51,'Fresno '!G51,'Golden Valley'!G51,'Kings Canyon '!G51,Madera!G51,Sanger!G51,Selma!G51,'Sierra '!G51,Yosemite!G51,'Fresno ROP'!G51,'Valley ROP'!G51,Sheet19!G51,'FCOE Jail'!G51)</f>
        <v>2792</v>
      </c>
      <c r="H49" s="38"/>
      <c r="I49" s="37">
        <f>SUM('Clovis Community College '!I51,'Fresno City College'!I51,'Reedley College '!I51,Caruthers!I51,'Central '!I51,Chawanakee!I51,Clovis!I51,Dinuba!I51,'Fresno '!I51,'Golden Valley'!I51,'Kings Canyon '!I51,Madera!I51,Sanger!I51,Selma!I51,'Sierra '!I51,Yosemite!I51,'Fresno ROP'!I51,'Valley ROP'!I51,Sheet19!I51,'FCOE Jail'!I51)</f>
        <v>704</v>
      </c>
      <c r="J49" s="36"/>
      <c r="K49" s="39">
        <f>IFERROR(I49/G49,"")</f>
        <v>0.25214899713467048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26</v>
      </c>
      <c r="D51" s="75"/>
      <c r="E51" s="76"/>
      <c r="F51" s="36"/>
      <c r="G51" s="37">
        <f>SUM('Clovis Community College '!G53,'Fresno City College'!G53,'Reedley College '!G53,Caruthers!G53,'Central '!G53,Chawanakee!G53,Clovis!G53,Dinuba!G53,'Fresno '!G53,'Golden Valley'!G53,'Kings Canyon '!G53,Madera!G53,Sanger!G53,Selma!G53,'Sierra '!G53,Yosemite!G53,'Fresno ROP'!G53,'Valley ROP'!G53,Sheet19!G53,'FCOE Jail'!G53)</f>
        <v>604</v>
      </c>
      <c r="H51" s="38"/>
      <c r="I51" s="37">
        <f>SUM('Clovis Community College '!I53,'Fresno City College'!I53,'Reedley College '!I53,Caruthers!I53,'Central '!I53,Chawanakee!I53,Clovis!I53,Dinuba!I53,'Fresno '!I53,'Golden Valley'!I53,'Kings Canyon '!I53,Madera!I53,Sanger!I53,Selma!I53,'Sierra '!I53,Yosemite!I53,'Fresno ROP'!I53,'Valley ROP'!I53,Sheet19!I53,'FCOE Jail'!I53)</f>
        <v>549</v>
      </c>
      <c r="J51" s="36"/>
      <c r="K51" s="39">
        <f>IFERROR(I51/G51,"")</f>
        <v>0.90894039735099341</v>
      </c>
      <c r="L51" s="36"/>
      <c r="M51" s="56"/>
      <c r="N51" s="40"/>
    </row>
    <row r="52" spans="1:33" ht="6" customHeight="1" x14ac:dyDescent="0.2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2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workbookViewId="0">
      <selection activeCell="P47" sqref="P47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107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223</v>
      </c>
      <c r="H18" s="63"/>
      <c r="I18" s="67">
        <v>250</v>
      </c>
      <c r="J18" s="36"/>
      <c r="K18" s="64">
        <f>IFERROR((I18-G18)/G18,"")</f>
        <v>0.1210762331838565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0</v>
      </c>
      <c r="H20" s="63"/>
      <c r="I20" s="67">
        <v>100</v>
      </c>
      <c r="J20" s="36"/>
      <c r="K20" s="64" t="str">
        <f>IFERROR((I20-G20)/G20,"")</f>
        <v/>
      </c>
      <c r="L20" s="36"/>
      <c r="M20" s="101" t="s">
        <v>119</v>
      </c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>
        <v>0</v>
      </c>
      <c r="H24" s="63"/>
      <c r="I24" s="67">
        <v>50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0</v>
      </c>
      <c r="H28" s="63"/>
      <c r="I28" s="67">
        <v>20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250</v>
      </c>
      <c r="H41" s="63"/>
      <c r="I41" s="67">
        <v>200</v>
      </c>
      <c r="J41" s="36"/>
      <c r="K41" s="64">
        <f>IFERROR(I41/G41,"")</f>
        <v>0.8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75</v>
      </c>
      <c r="H43" s="63"/>
      <c r="I43" s="67">
        <v>35</v>
      </c>
      <c r="J43" s="36"/>
      <c r="K43" s="64">
        <f>IFERROR(I43/G43,"")</f>
        <v>0.46666666666666667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25</v>
      </c>
      <c r="H45" s="63"/>
      <c r="I45" s="67">
        <v>20</v>
      </c>
      <c r="J45" s="36"/>
      <c r="K45" s="64">
        <f>IFERROR(I45/G45,"")</f>
        <v>0.8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topLeftCell="A7" workbookViewId="0">
      <selection activeCell="I54" sqref="I5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108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5966</v>
      </c>
      <c r="H18" s="63"/>
      <c r="I18" s="67">
        <v>6000</v>
      </c>
      <c r="J18" s="36"/>
      <c r="K18" s="64">
        <f>IFERROR((I18-G18)/G18,"")</f>
        <v>5.6989607777405294E-3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2785</v>
      </c>
      <c r="H20" s="63"/>
      <c r="I20" s="67">
        <v>3000</v>
      </c>
      <c r="J20" s="36"/>
      <c r="K20" s="64">
        <f>IFERROR((I20-G20)/G20,"")</f>
        <v>7.719928186714542E-2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1198</v>
      </c>
      <c r="H28" s="63"/>
      <c r="I28" s="67">
        <v>1882</v>
      </c>
      <c r="J28" s="36"/>
      <c r="K28" s="64">
        <f>IFERROR((I28-G28)/G28,"")</f>
        <v>0.57095158597662776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>
        <v>4423</v>
      </c>
      <c r="H39" s="63"/>
      <c r="I39" s="67">
        <v>2451</v>
      </c>
      <c r="J39" s="36"/>
      <c r="K39" s="64">
        <f>IFERROR(I39/G39,"")</f>
        <v>0.55414876780465749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3507</v>
      </c>
      <c r="H41" s="63"/>
      <c r="I41" s="67">
        <v>1754</v>
      </c>
      <c r="J41" s="36"/>
      <c r="K41" s="64">
        <f>IFERROR(I41/G41,"")</f>
        <v>0.50014257199885948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1257</v>
      </c>
      <c r="H43" s="63"/>
      <c r="I43" s="67">
        <v>258</v>
      </c>
      <c r="J43" s="36"/>
      <c r="K43" s="64">
        <f>IFERROR(I43/G43,"")</f>
        <v>0.2052505966587112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160</v>
      </c>
      <c r="H45" s="63"/>
      <c r="I45" s="67">
        <v>40</v>
      </c>
      <c r="J45" s="36"/>
      <c r="K45" s="64">
        <f>IFERROR(I45/G45,"")</f>
        <v>0.25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1882</v>
      </c>
      <c r="H51" s="63"/>
      <c r="I51" s="67">
        <v>188</v>
      </c>
      <c r="J51" s="36"/>
      <c r="K51" s="64">
        <f>IFERROR(I51/G51,"")</f>
        <v>9.9893730074388953E-2</v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topLeftCell="A25" workbookViewId="0">
      <selection activeCell="I54" sqref="I5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120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10</v>
      </c>
      <c r="H18" s="63"/>
      <c r="I18" s="67">
        <v>15</v>
      </c>
      <c r="J18" s="36"/>
      <c r="K18" s="64">
        <f>IFERROR((I18-G18)/G18,"")</f>
        <v>0.5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0</v>
      </c>
      <c r="H20" s="63"/>
      <c r="I20" s="67">
        <v>15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>
        <v>0</v>
      </c>
      <c r="H22" s="63"/>
      <c r="I22" s="67">
        <v>10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>
        <v>0</v>
      </c>
      <c r="H24" s="63"/>
      <c r="I24" s="67">
        <v>10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0</v>
      </c>
      <c r="H26" s="63"/>
      <c r="I26" s="67">
        <v>5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0</v>
      </c>
      <c r="H28" s="63"/>
      <c r="I28" s="67">
        <v>10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>
        <v>0</v>
      </c>
      <c r="H30" s="63"/>
      <c r="I30" s="67">
        <v>5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>
        <v>15</v>
      </c>
      <c r="H39" s="63"/>
      <c r="I39" s="67">
        <v>10</v>
      </c>
      <c r="J39" s="36"/>
      <c r="K39" s="64">
        <f>IFERROR(I39/G39,"")</f>
        <v>0.66666666666666663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10</v>
      </c>
      <c r="H41" s="63"/>
      <c r="I41" s="67">
        <v>8</v>
      </c>
      <c r="J41" s="36"/>
      <c r="K41" s="64">
        <f>IFERROR(I41/G41,"")</f>
        <v>0.8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10</v>
      </c>
      <c r="H43" s="63"/>
      <c r="I43" s="67">
        <v>8</v>
      </c>
      <c r="J43" s="36"/>
      <c r="K43" s="64">
        <f>IFERROR(I43/G43,"")</f>
        <v>0.8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15</v>
      </c>
      <c r="H45" s="63"/>
      <c r="I45" s="67">
        <v>8</v>
      </c>
      <c r="J45" s="36"/>
      <c r="K45" s="64">
        <f>IFERROR(I45/G45,"")</f>
        <v>0.53333333333333333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>
        <v>15</v>
      </c>
      <c r="H47" s="63"/>
      <c r="I47" s="67">
        <v>5</v>
      </c>
      <c r="J47" s="36"/>
      <c r="K47" s="64">
        <f>IFERROR(I47/G47,"")</f>
        <v>0.33333333333333331</v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5</v>
      </c>
      <c r="H49" s="63"/>
      <c r="I49" s="67">
        <v>3</v>
      </c>
      <c r="J49" s="36"/>
      <c r="K49" s="64">
        <f>IFERROR(I49/G49,"")</f>
        <v>0.6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>
        <v>5</v>
      </c>
      <c r="H53" s="63"/>
      <c r="I53" s="67">
        <v>5</v>
      </c>
      <c r="J53" s="36"/>
      <c r="K53" s="64">
        <f>IFERROR(I53/G53,"")</f>
        <v>1</v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topLeftCell="D13" workbookViewId="0">
      <selection activeCell="I46" sqref="I46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109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754</v>
      </c>
      <c r="H18" s="63"/>
      <c r="I18" s="67">
        <v>829</v>
      </c>
      <c r="J18" s="36"/>
      <c r="K18" s="64">
        <f>IFERROR((I18-G18)/G18,"")</f>
        <v>9.9469496021220155E-2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246</v>
      </c>
      <c r="H20" s="63"/>
      <c r="I20" s="67">
        <v>279</v>
      </c>
      <c r="J20" s="36"/>
      <c r="K20" s="64">
        <f>IFERROR((I20-G20)/G20,"")</f>
        <v>0.13414634146341464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>
        <v>20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>
        <v>10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>
        <v>829</v>
      </c>
      <c r="H39" s="63"/>
      <c r="I39" s="67">
        <v>700</v>
      </c>
      <c r="J39" s="36"/>
      <c r="K39" s="64">
        <f>IFERROR(I39/G39,"")</f>
        <v>0.84439083232810619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100</v>
      </c>
      <c r="H43" s="63"/>
      <c r="I43" s="67">
        <v>88</v>
      </c>
      <c r="J43" s="36"/>
      <c r="K43" s="64">
        <f>IFERROR(I43/G43,"")</f>
        <v>0.88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88</v>
      </c>
      <c r="H45" s="63"/>
      <c r="I45" s="67">
        <v>65</v>
      </c>
      <c r="J45" s="36"/>
      <c r="K45" s="64">
        <f>IFERROR(I45/G45,"")</f>
        <v>0.73863636363636365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topLeftCell="A21" workbookViewId="0">
      <selection activeCell="I54" sqref="I5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110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1998</v>
      </c>
      <c r="H18" s="63"/>
      <c r="I18" s="67">
        <v>2000</v>
      </c>
      <c r="J18" s="36"/>
      <c r="K18" s="64">
        <f>IFERROR((I18-G18)/G18,"")</f>
        <v>1.001001001001001E-3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560</v>
      </c>
      <c r="H20" s="63"/>
      <c r="I20" s="67">
        <v>800</v>
      </c>
      <c r="J20" s="36"/>
      <c r="K20" s="64">
        <f>IFERROR((I20-G20)/G20,"")</f>
        <v>0.42857142857142855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419</v>
      </c>
      <c r="H28" s="63"/>
      <c r="I28" s="67">
        <v>500</v>
      </c>
      <c r="J28" s="36"/>
      <c r="K28" s="64">
        <f>IFERROR((I28-G28)/G28,"")</f>
        <v>0.19331742243436753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>
        <v>50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>
        <v>1200</v>
      </c>
      <c r="H39" s="63"/>
      <c r="I39" s="67">
        <v>1000</v>
      </c>
      <c r="J39" s="36"/>
      <c r="K39" s="64">
        <f>IFERROR(I39/G39,"")</f>
        <v>0.83333333333333337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400</v>
      </c>
      <c r="H41" s="63"/>
      <c r="I41" s="67">
        <v>350</v>
      </c>
      <c r="J41" s="36"/>
      <c r="K41" s="64">
        <f>IFERROR(I41/G41,"")</f>
        <v>0.875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250</v>
      </c>
      <c r="H43" s="63"/>
      <c r="I43" s="67">
        <v>200</v>
      </c>
      <c r="J43" s="36"/>
      <c r="K43" s="64">
        <f>IFERROR(I43/G43,"")</f>
        <v>0.8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50</v>
      </c>
      <c r="H45" s="63"/>
      <c r="I45" s="67">
        <v>40</v>
      </c>
      <c r="J45" s="36"/>
      <c r="K45" s="64">
        <f>IFERROR(I45/G45,"")</f>
        <v>0.8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>
        <v>200</v>
      </c>
      <c r="H47" s="63"/>
      <c r="I47" s="67">
        <v>175</v>
      </c>
      <c r="J47" s="36"/>
      <c r="K47" s="64">
        <f>IFERROR(I47/G47,"")</f>
        <v>0.875</v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60</v>
      </c>
      <c r="H49" s="63"/>
      <c r="I49" s="67">
        <v>50</v>
      </c>
      <c r="J49" s="36"/>
      <c r="K49" s="64">
        <f>IFERROR(I49/G49,"")</f>
        <v>0.83333333333333337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600</v>
      </c>
      <c r="H51" s="63"/>
      <c r="I51" s="67">
        <v>300</v>
      </c>
      <c r="J51" s="36"/>
      <c r="K51" s="64">
        <f>IFERROR(I51/G51,"")</f>
        <v>0.5</v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>
        <v>300</v>
      </c>
      <c r="H53" s="63"/>
      <c r="I53" s="67">
        <v>275</v>
      </c>
      <c r="J53" s="36"/>
      <c r="K53" s="64">
        <f>IFERROR(I53/G53,"")</f>
        <v>0.91666666666666663</v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I55" sqref="I55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111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895</v>
      </c>
      <c r="H18" s="63"/>
      <c r="I18" s="67">
        <v>950</v>
      </c>
      <c r="J18" s="36"/>
      <c r="K18" s="64">
        <f>IFERROR((I18-G18)/G18,"")</f>
        <v>6.1452513966480445E-2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306</v>
      </c>
      <c r="H20" s="63"/>
      <c r="I20" s="67">
        <v>320</v>
      </c>
      <c r="J20" s="36"/>
      <c r="K20" s="64">
        <f>IFERROR((I20-G20)/G20,"")</f>
        <v>4.5751633986928102E-2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>
        <v>10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>
        <v>115</v>
      </c>
      <c r="H24" s="63"/>
      <c r="I24" s="67">
        <v>145</v>
      </c>
      <c r="J24" s="36"/>
      <c r="K24" s="64">
        <f>IFERROR((I24-G24)/G24,"")</f>
        <v>0.2608695652173913</v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36</v>
      </c>
      <c r="H28" s="63"/>
      <c r="I28" s="67">
        <v>45</v>
      </c>
      <c r="J28" s="36"/>
      <c r="K28" s="64">
        <f>IFERROR((I28-G28)/G28,"")</f>
        <v>0.25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895</v>
      </c>
      <c r="H41" s="63"/>
      <c r="I41" s="67">
        <v>700</v>
      </c>
      <c r="J41" s="36"/>
      <c r="K41" s="64">
        <f>IFERROR(I41/G41,"")</f>
        <v>0.78212290502793291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100</v>
      </c>
      <c r="H43" s="63"/>
      <c r="I43" s="67">
        <v>90</v>
      </c>
      <c r="J43" s="36"/>
      <c r="K43" s="64">
        <f>IFERROR(I43/G43,"")</f>
        <v>0.9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75</v>
      </c>
      <c r="H45" s="63"/>
      <c r="I45" s="67">
        <v>55</v>
      </c>
      <c r="J45" s="36"/>
      <c r="K45" s="64">
        <f>IFERROR(I45/G45,"")</f>
        <v>0.73333333333333328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35</v>
      </c>
      <c r="H49" s="63"/>
      <c r="I49" s="67">
        <v>25</v>
      </c>
      <c r="J49" s="36"/>
      <c r="K49" s="64">
        <f>IFERROR(I49/G49,"")</f>
        <v>0.7142857142857143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36</v>
      </c>
      <c r="H51" s="63"/>
      <c r="I51" s="67">
        <v>32</v>
      </c>
      <c r="J51" s="36"/>
      <c r="K51" s="64">
        <f>IFERROR(I51/G51,"")</f>
        <v>0.88888888888888884</v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>
        <v>25</v>
      </c>
      <c r="H53" s="63"/>
      <c r="I53" s="67">
        <v>25</v>
      </c>
      <c r="J53" s="36"/>
      <c r="K53" s="64">
        <f>IFERROR(I53/G53,"")</f>
        <v>1</v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G39" sqref="G39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112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350</v>
      </c>
      <c r="H18" s="63"/>
      <c r="I18" s="67"/>
      <c r="J18" s="36"/>
      <c r="K18" s="64">
        <f>IFERROR((I18-G18)/G18,"")</f>
        <v>-1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325</v>
      </c>
      <c r="H20" s="63"/>
      <c r="I20" s="67"/>
      <c r="J20" s="36"/>
      <c r="K20" s="64">
        <f>IFERROR((I20-G20)/G20,"")</f>
        <v>-1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17</v>
      </c>
      <c r="H28" s="63"/>
      <c r="I28" s="67"/>
      <c r="J28" s="36"/>
      <c r="K28" s="64">
        <f>IFERROR((I28-G28)/G28,"")</f>
        <v>-1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topLeftCell="A10" workbookViewId="0">
      <selection activeCell="I19" sqref="I19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113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9</v>
      </c>
      <c r="H18" s="63"/>
      <c r="I18" s="67">
        <v>14</v>
      </c>
      <c r="J18" s="36"/>
      <c r="K18" s="64">
        <f>IFERROR((I18-G18)/G18,"")</f>
        <v>0.55555555555555558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M53" sqref="M53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114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71</v>
      </c>
      <c r="H18" s="63"/>
      <c r="I18" s="67">
        <v>78</v>
      </c>
      <c r="J18" s="36"/>
      <c r="K18" s="64">
        <f>IFERROR((I18-G18)/G18,"")</f>
        <v>9.8591549295774641E-2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>
        <v>10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13</v>
      </c>
      <c r="H26" s="63"/>
      <c r="I26" s="67">
        <v>15</v>
      </c>
      <c r="J26" s="36"/>
      <c r="K26" s="64">
        <f>IFERROR((I26-G26)/G26,"")</f>
        <v>0.15384615384615385</v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>
        <v>50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>
        <v>5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158</v>
      </c>
      <c r="H41" s="63"/>
      <c r="I41" s="67">
        <v>150</v>
      </c>
      <c r="J41" s="36"/>
      <c r="K41" s="64">
        <f>IFERROR(I41/G41,"")</f>
        <v>0.94936708860759489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25</v>
      </c>
      <c r="H43" s="63"/>
      <c r="I43" s="67">
        <v>20</v>
      </c>
      <c r="J43" s="36"/>
      <c r="K43" s="64">
        <f>IFERROR(I43/G43,"")</f>
        <v>0.8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15</v>
      </c>
      <c r="H45" s="63"/>
      <c r="I45" s="67">
        <v>12</v>
      </c>
      <c r="J45" s="36"/>
      <c r="K45" s="64">
        <f>IFERROR(I45/G45,"")</f>
        <v>0.8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>
        <v>15</v>
      </c>
      <c r="H47" s="63"/>
      <c r="I47" s="67">
        <v>12</v>
      </c>
      <c r="J47" s="36"/>
      <c r="K47" s="64">
        <f>IFERROR(I47/G47,"")</f>
        <v>0.8</v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40</v>
      </c>
      <c r="H49" s="63"/>
      <c r="I49" s="67">
        <v>35</v>
      </c>
      <c r="J49" s="36"/>
      <c r="K49" s="64">
        <f>IFERROR(I49/G49,"")</f>
        <v>0.875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5</v>
      </c>
      <c r="H51" s="63"/>
      <c r="I51" s="67">
        <v>5</v>
      </c>
      <c r="J51" s="36"/>
      <c r="K51" s="64">
        <f>IFERROR(I51/G51,"")</f>
        <v>1</v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>
        <v>25</v>
      </c>
      <c r="H53" s="63"/>
      <c r="I53" s="67">
        <v>20</v>
      </c>
      <c r="J53" s="36"/>
      <c r="K53" s="64">
        <f>IFERROR(I53/G53,"")</f>
        <v>0.8</v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topLeftCell="A28" workbookViewId="0">
      <selection activeCell="K53" sqref="K53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115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30</v>
      </c>
      <c r="H28" s="63"/>
      <c r="I28" s="67">
        <v>32</v>
      </c>
      <c r="J28" s="36"/>
      <c r="K28" s="64">
        <f>IFERROR((I28-G28)/G28,"")</f>
        <v>6.6666666666666666E-2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20</v>
      </c>
      <c r="H51" s="63"/>
      <c r="I51" s="67">
        <v>5</v>
      </c>
      <c r="J51" s="36"/>
      <c r="K51" s="64">
        <f>IFERROR(I51/G51,"")</f>
        <v>0.25</v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75" x14ac:dyDescent="0.25"/>
  <cols>
    <col min="1" max="1" width="18.75" bestFit="1" customWidth="1"/>
  </cols>
  <sheetData>
    <row r="1" spans="1:1" x14ac:dyDescent="0.25">
      <c r="A1" s="1" t="s">
        <v>27</v>
      </c>
    </row>
    <row r="2" spans="1:1" x14ac:dyDescent="0.25">
      <c r="A2" s="2" t="s">
        <v>28</v>
      </c>
    </row>
    <row r="3" spans="1:1" x14ac:dyDescent="0.25">
      <c r="A3" s="2" t="s">
        <v>29</v>
      </c>
    </row>
    <row r="4" spans="1:1" x14ac:dyDescent="0.25">
      <c r="A4" s="2" t="s">
        <v>30</v>
      </c>
    </row>
    <row r="5" spans="1:1" x14ac:dyDescent="0.25">
      <c r="A5" s="2" t="s">
        <v>31</v>
      </c>
    </row>
    <row r="6" spans="1:1" x14ac:dyDescent="0.25">
      <c r="A6" s="2" t="s">
        <v>32</v>
      </c>
    </row>
    <row r="7" spans="1:1" x14ac:dyDescent="0.25">
      <c r="A7" s="2" t="s">
        <v>33</v>
      </c>
    </row>
    <row r="8" spans="1:1" x14ac:dyDescent="0.25">
      <c r="A8" s="2" t="s">
        <v>34</v>
      </c>
    </row>
    <row r="9" spans="1:1" x14ac:dyDescent="0.25">
      <c r="A9" s="2" t="s">
        <v>35</v>
      </c>
    </row>
    <row r="10" spans="1:1" x14ac:dyDescent="0.25">
      <c r="A10" s="2" t="s">
        <v>36</v>
      </c>
    </row>
    <row r="11" spans="1:1" x14ac:dyDescent="0.25">
      <c r="A11" s="2" t="s">
        <v>37</v>
      </c>
    </row>
    <row r="12" spans="1:1" ht="26.25" x14ac:dyDescent="0.25">
      <c r="A12" s="3" t="s">
        <v>38</v>
      </c>
    </row>
    <row r="13" spans="1:1" x14ac:dyDescent="0.25">
      <c r="A13" s="2" t="s">
        <v>39</v>
      </c>
    </row>
    <row r="14" spans="1:1" x14ac:dyDescent="0.25">
      <c r="A14" s="2" t="s">
        <v>40</v>
      </c>
    </row>
    <row r="15" spans="1:1" x14ac:dyDescent="0.25">
      <c r="A15" s="2" t="s">
        <v>41</v>
      </c>
    </row>
    <row r="16" spans="1:1" x14ac:dyDescent="0.25">
      <c r="A16" s="2" t="s">
        <v>42</v>
      </c>
    </row>
    <row r="17" spans="1:1" x14ac:dyDescent="0.25">
      <c r="A17" s="2" t="s">
        <v>43</v>
      </c>
    </row>
    <row r="18" spans="1:1" x14ac:dyDescent="0.25">
      <c r="A18" s="2" t="s">
        <v>44</v>
      </c>
    </row>
    <row r="19" spans="1:1" x14ac:dyDescent="0.25">
      <c r="A19" s="2" t="s">
        <v>45</v>
      </c>
    </row>
    <row r="20" spans="1:1" x14ac:dyDescent="0.25">
      <c r="A20" s="2" t="s">
        <v>46</v>
      </c>
    </row>
    <row r="21" spans="1:1" x14ac:dyDescent="0.25">
      <c r="A21" s="2" t="s">
        <v>47</v>
      </c>
    </row>
    <row r="22" spans="1:1" x14ac:dyDescent="0.25">
      <c r="A22" s="2" t="s">
        <v>48</v>
      </c>
    </row>
    <row r="23" spans="1:1" x14ac:dyDescent="0.25">
      <c r="A23" s="2" t="s">
        <v>49</v>
      </c>
    </row>
    <row r="24" spans="1:1" x14ac:dyDescent="0.25">
      <c r="A24" s="2" t="s">
        <v>50</v>
      </c>
    </row>
    <row r="25" spans="1:1" x14ac:dyDescent="0.25">
      <c r="A25" s="2" t="s">
        <v>51</v>
      </c>
    </row>
    <row r="26" spans="1:1" x14ac:dyDescent="0.25">
      <c r="A26" s="2" t="s">
        <v>52</v>
      </c>
    </row>
    <row r="27" spans="1:1" x14ac:dyDescent="0.25">
      <c r="A27" s="2" t="s">
        <v>53</v>
      </c>
    </row>
    <row r="28" spans="1:1" x14ac:dyDescent="0.25">
      <c r="A28" s="2" t="s">
        <v>54</v>
      </c>
    </row>
    <row r="29" spans="1:1" x14ac:dyDescent="0.25">
      <c r="A29" s="2" t="s">
        <v>55</v>
      </c>
    </row>
    <row r="30" spans="1:1" x14ac:dyDescent="0.25">
      <c r="A30" s="2" t="s">
        <v>56</v>
      </c>
    </row>
    <row r="31" spans="1:1" x14ac:dyDescent="0.25">
      <c r="A31" s="2" t="s">
        <v>57</v>
      </c>
    </row>
    <row r="32" spans="1:1" x14ac:dyDescent="0.25">
      <c r="A32" s="2" t="s">
        <v>58</v>
      </c>
    </row>
    <row r="33" spans="1:1" x14ac:dyDescent="0.25">
      <c r="A33" s="2" t="s">
        <v>59</v>
      </c>
    </row>
    <row r="34" spans="1:1" x14ac:dyDescent="0.25">
      <c r="A34" s="2" t="s">
        <v>60</v>
      </c>
    </row>
    <row r="35" spans="1:1" x14ac:dyDescent="0.25">
      <c r="A35" s="2" t="s">
        <v>61</v>
      </c>
    </row>
    <row r="36" spans="1:1" x14ac:dyDescent="0.25">
      <c r="A36" s="2" t="s">
        <v>62</v>
      </c>
    </row>
    <row r="37" spans="1:1" x14ac:dyDescent="0.25">
      <c r="A37" s="2" t="s">
        <v>63</v>
      </c>
    </row>
    <row r="38" spans="1:1" x14ac:dyDescent="0.25">
      <c r="A38" s="2" t="s">
        <v>64</v>
      </c>
    </row>
    <row r="39" spans="1:1" x14ac:dyDescent="0.25">
      <c r="A39" s="2" t="s">
        <v>65</v>
      </c>
    </row>
    <row r="40" spans="1:1" x14ac:dyDescent="0.25">
      <c r="A40" s="2" t="s">
        <v>66</v>
      </c>
    </row>
    <row r="41" spans="1:1" x14ac:dyDescent="0.25">
      <c r="A41" s="4" t="s">
        <v>67</v>
      </c>
    </row>
    <row r="42" spans="1:1" x14ac:dyDescent="0.25">
      <c r="A42" s="3" t="s">
        <v>68</v>
      </c>
    </row>
    <row r="43" spans="1:1" x14ac:dyDescent="0.25">
      <c r="A43" s="3" t="s">
        <v>69</v>
      </c>
    </row>
    <row r="44" spans="1:1" x14ac:dyDescent="0.25">
      <c r="A44" s="5" t="s">
        <v>70</v>
      </c>
    </row>
    <row r="45" spans="1:1" x14ac:dyDescent="0.25">
      <c r="A45" s="2" t="s">
        <v>71</v>
      </c>
    </row>
    <row r="46" spans="1:1" x14ac:dyDescent="0.25">
      <c r="A46" s="2" t="s">
        <v>72</v>
      </c>
    </row>
    <row r="47" spans="1:1" x14ac:dyDescent="0.25">
      <c r="A47" s="2" t="s">
        <v>73</v>
      </c>
    </row>
    <row r="48" spans="1:1" x14ac:dyDescent="0.25">
      <c r="A48" s="2" t="s">
        <v>74</v>
      </c>
    </row>
    <row r="49" spans="1:1" x14ac:dyDescent="0.25">
      <c r="A49" s="2" t="s">
        <v>75</v>
      </c>
    </row>
    <row r="50" spans="1:1" x14ac:dyDescent="0.25">
      <c r="A50" s="2" t="s">
        <v>76</v>
      </c>
    </row>
    <row r="51" spans="1:1" x14ac:dyDescent="0.25">
      <c r="A51" s="2" t="s">
        <v>77</v>
      </c>
    </row>
    <row r="52" spans="1:1" x14ac:dyDescent="0.25">
      <c r="A52" s="2" t="s">
        <v>78</v>
      </c>
    </row>
    <row r="53" spans="1:1" x14ac:dyDescent="0.25">
      <c r="A53" s="2" t="s">
        <v>79</v>
      </c>
    </row>
    <row r="54" spans="1:1" x14ac:dyDescent="0.25">
      <c r="A54" s="2" t="s">
        <v>80</v>
      </c>
    </row>
    <row r="55" spans="1:1" x14ac:dyDescent="0.25">
      <c r="A55" s="2" t="s">
        <v>81</v>
      </c>
    </row>
    <row r="56" spans="1:1" x14ac:dyDescent="0.25">
      <c r="A56" s="2" t="s">
        <v>82</v>
      </c>
    </row>
    <row r="57" spans="1:1" x14ac:dyDescent="0.25">
      <c r="A57" s="2" t="s">
        <v>83</v>
      </c>
    </row>
    <row r="58" spans="1:1" x14ac:dyDescent="0.25">
      <c r="A58" s="2" t="s">
        <v>84</v>
      </c>
    </row>
    <row r="59" spans="1:1" x14ac:dyDescent="0.25">
      <c r="A59" s="4" t="s">
        <v>85</v>
      </c>
    </row>
    <row r="60" spans="1:1" x14ac:dyDescent="0.25">
      <c r="A60" s="3" t="s">
        <v>86</v>
      </c>
    </row>
    <row r="61" spans="1:1" x14ac:dyDescent="0.25">
      <c r="A61" s="5" t="s">
        <v>87</v>
      </c>
    </row>
    <row r="62" spans="1:1" x14ac:dyDescent="0.25">
      <c r="A62" s="2" t="s">
        <v>88</v>
      </c>
    </row>
    <row r="63" spans="1:1" x14ac:dyDescent="0.25">
      <c r="A63" s="6" t="s">
        <v>89</v>
      </c>
    </row>
    <row r="64" spans="1:1" x14ac:dyDescent="0.25">
      <c r="A64" s="2" t="s">
        <v>90</v>
      </c>
    </row>
    <row r="65" spans="1:1" x14ac:dyDescent="0.25">
      <c r="A65" s="2" t="s">
        <v>91</v>
      </c>
    </row>
    <row r="66" spans="1:1" x14ac:dyDescent="0.25">
      <c r="A66" s="2" t="s">
        <v>2</v>
      </c>
    </row>
    <row r="67" spans="1:1" x14ac:dyDescent="0.25">
      <c r="A67" s="2" t="s">
        <v>92</v>
      </c>
    </row>
    <row r="68" spans="1:1" x14ac:dyDescent="0.25">
      <c r="A68" s="2" t="s">
        <v>93</v>
      </c>
    </row>
    <row r="69" spans="1:1" x14ac:dyDescent="0.25">
      <c r="A69" s="2" t="s">
        <v>94</v>
      </c>
    </row>
    <row r="70" spans="1:1" x14ac:dyDescent="0.25">
      <c r="A70" s="2" t="s">
        <v>95</v>
      </c>
    </row>
    <row r="71" spans="1:1" x14ac:dyDescent="0.25">
      <c r="A71" s="2" t="s">
        <v>96</v>
      </c>
    </row>
    <row r="72" spans="1:1" x14ac:dyDescent="0.25">
      <c r="A72" s="2" t="s">
        <v>97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topLeftCell="A19" workbookViewId="0">
      <selection activeCell="M28" sqref="M28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116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20415</v>
      </c>
      <c r="H28" s="63"/>
      <c r="I28" s="100">
        <v>150000</v>
      </c>
      <c r="J28" s="36"/>
      <c r="K28" s="64">
        <f>IFERROR((I28-G28)/G28,"")</f>
        <v>6.3475385745775164</v>
      </c>
      <c r="L28" s="36"/>
      <c r="M28" s="102" t="s">
        <v>121</v>
      </c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51</v>
      </c>
      <c r="H49" s="63"/>
      <c r="I49" s="67">
        <v>50</v>
      </c>
      <c r="J49" s="36"/>
      <c r="K49" s="64">
        <f>IFERROR(I49/G49,"")</f>
        <v>0.98039215686274506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tabSelected="1" topLeftCell="A16" workbookViewId="0">
      <selection activeCell="I44" sqref="I4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118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386</v>
      </c>
      <c r="H18" s="63"/>
      <c r="I18" s="67">
        <v>386</v>
      </c>
      <c r="J18" s="36"/>
      <c r="K18" s="64">
        <f>IFERROR((I18-G18)/G18,"")</f>
        <v>0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43</v>
      </c>
      <c r="H20" s="63"/>
      <c r="I20" s="67">
        <v>43</v>
      </c>
      <c r="J20" s="36"/>
      <c r="K20" s="64">
        <f>IFERROR((I20-G20)/G20,"")</f>
        <v>0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50</v>
      </c>
      <c r="H43" s="63"/>
      <c r="I43" s="67">
        <v>35</v>
      </c>
      <c r="J43" s="36"/>
      <c r="K43" s="64">
        <f>IFERROR(I43/G43,"")</f>
        <v>0.7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1" workbookViewId="0">
      <selection activeCell="I30" sqref="I30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100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643</v>
      </c>
      <c r="H18" s="63"/>
      <c r="I18" s="67">
        <v>1015</v>
      </c>
      <c r="J18" s="36"/>
      <c r="K18" s="64">
        <f>IFERROR((I18-G18)/G18,"")</f>
        <v>0.57853810264385697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 t="s">
        <v>117</v>
      </c>
      <c r="H20" s="63"/>
      <c r="I20" s="67" t="s">
        <v>117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 t="s">
        <v>117</v>
      </c>
      <c r="H26" s="63"/>
      <c r="I26" s="67">
        <v>749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3152</v>
      </c>
      <c r="H28" s="63"/>
      <c r="I28" s="67">
        <v>5513</v>
      </c>
      <c r="J28" s="36"/>
      <c r="K28" s="64">
        <f>IFERROR((I28-G28)/G28,"")</f>
        <v>0.74904822335025378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13" workbookViewId="0">
      <selection activeCell="B33" sqref="B33:N33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101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4401</v>
      </c>
      <c r="H18" s="63"/>
      <c r="I18" s="67"/>
      <c r="J18" s="36"/>
      <c r="K18" s="64">
        <f>IFERROR((I18-G18)/G18,"")</f>
        <v>-1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907</v>
      </c>
      <c r="H20" s="63"/>
      <c r="I20" s="67"/>
      <c r="J20" s="36"/>
      <c r="K20" s="64">
        <f>IFERROR((I20-G20)/G20,"")</f>
        <v>-1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525</v>
      </c>
      <c r="H26" s="63"/>
      <c r="I26" s="67">
        <v>600</v>
      </c>
      <c r="J26" s="36"/>
      <c r="K26" s="64">
        <f>IFERROR((I26-G26)/G26,"")</f>
        <v>0.14285714285714285</v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16744</v>
      </c>
      <c r="H28" s="63"/>
      <c r="I28" s="67"/>
      <c r="J28" s="36"/>
      <c r="K28" s="64">
        <f>IFERROR((I28-G28)/G28,"")</f>
        <v>-1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>
        <v>51</v>
      </c>
      <c r="H30" s="63"/>
      <c r="I30" s="67"/>
      <c r="J30" s="36"/>
      <c r="K30" s="64">
        <f>IFERROR((I30-G30)/G30,"")</f>
        <v>-1</v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21" workbookViewId="0">
      <selection activeCell="I54" sqref="I5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102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2995</v>
      </c>
      <c r="H18" s="63"/>
      <c r="I18" s="67">
        <v>3740</v>
      </c>
      <c r="J18" s="36"/>
      <c r="K18" s="64">
        <f>IFERROR((I18-G18)/G18,"")</f>
        <v>0.24874791318864775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>
        <v>518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268</v>
      </c>
      <c r="H26" s="63"/>
      <c r="I26" s="67">
        <v>408</v>
      </c>
      <c r="J26" s="36"/>
      <c r="K26" s="64">
        <f>IFERROR((I26-G26)/G26,"")</f>
        <v>0.52238805970149249</v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9931</v>
      </c>
      <c r="H28" s="63"/>
      <c r="I28" s="67">
        <v>15520</v>
      </c>
      <c r="J28" s="36"/>
      <c r="K28" s="64">
        <f>IFERROR((I28-G28)/G28,"")</f>
        <v>0.56278320410834759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 t="s">
        <v>117</v>
      </c>
      <c r="H43" s="63"/>
      <c r="I43" s="67" t="s">
        <v>117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 t="s">
        <v>117</v>
      </c>
      <c r="H45" s="63"/>
      <c r="I45" s="67" t="s">
        <v>117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 t="s">
        <v>117</v>
      </c>
      <c r="H47" s="63"/>
      <c r="I47" s="67" t="s">
        <v>117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 t="s">
        <v>117</v>
      </c>
      <c r="H51" s="63"/>
      <c r="I51" s="67" t="s">
        <v>117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 t="s">
        <v>117</v>
      </c>
      <c r="H53" s="63"/>
      <c r="I53" s="67" t="s">
        <v>117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0" workbookViewId="0">
      <selection activeCell="I22" sqref="I22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103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23</v>
      </c>
      <c r="H18" s="63"/>
      <c r="I18" s="67">
        <v>33</v>
      </c>
      <c r="J18" s="36"/>
      <c r="K18" s="64">
        <f>IFERROR((I18-G18)/G18,"")</f>
        <v>0.43478260869565216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61</v>
      </c>
      <c r="H20" s="63"/>
      <c r="I20" s="67">
        <v>71</v>
      </c>
      <c r="J20" s="36"/>
      <c r="K20" s="64">
        <f>IFERROR((I20-G20)/G20,"")</f>
        <v>0.16393442622950818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18" workbookViewId="0">
      <selection activeCell="G45" sqref="G45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104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1287</v>
      </c>
      <c r="H18" s="63"/>
      <c r="I18" s="67">
        <v>1300</v>
      </c>
      <c r="J18" s="36"/>
      <c r="K18" s="64">
        <f>IFERROR((I18-G18)/G18,"")</f>
        <v>1.0101010101010102E-2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571</v>
      </c>
      <c r="H20" s="63"/>
      <c r="I20" s="67">
        <v>600</v>
      </c>
      <c r="J20" s="36"/>
      <c r="K20" s="64">
        <f>IFERROR((I20-G20)/G20,"")</f>
        <v>5.0788091068301226E-2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852</v>
      </c>
      <c r="H28" s="63"/>
      <c r="I28" s="67">
        <v>750</v>
      </c>
      <c r="J28" s="36"/>
      <c r="K28" s="64">
        <f>IFERROR((I28-G28)/G28,"")</f>
        <v>-0.11971830985915492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>
        <v>88</v>
      </c>
      <c r="H30" s="63"/>
      <c r="I30" s="67">
        <v>100</v>
      </c>
      <c r="J30" s="36"/>
      <c r="K30" s="64">
        <f>IFERROR((I30-G30)/G30,"")</f>
        <v>0.13636363636363635</v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>
        <v>785</v>
      </c>
      <c r="H39" s="63"/>
      <c r="I39" s="67">
        <v>471</v>
      </c>
      <c r="J39" s="36"/>
      <c r="K39" s="64">
        <f>IFERROR(I39/G39,"")</f>
        <v>0.6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1053</v>
      </c>
      <c r="H43" s="63"/>
      <c r="I43" s="67">
        <v>102</v>
      </c>
      <c r="J43" s="36"/>
      <c r="K43" s="64">
        <f>IFERROR(I43/G43,"")</f>
        <v>9.686609686609686E-2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I30" sqref="I30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105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15</v>
      </c>
      <c r="H18" s="63"/>
      <c r="I18" s="67">
        <v>25</v>
      </c>
      <c r="J18" s="36"/>
      <c r="K18" s="64">
        <f>IFERROR((I18-G18)/G18,"")</f>
        <v>0.66666666666666663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4</v>
      </c>
      <c r="H26" s="63"/>
      <c r="I26" s="67">
        <v>4</v>
      </c>
      <c r="J26" s="36"/>
      <c r="K26" s="64">
        <f>IFERROR((I26-G26)/G26,"")</f>
        <v>0</v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topLeftCell="A22" workbookViewId="0">
      <selection activeCell="I54" sqref="I5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5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6" t="s">
        <v>0</v>
      </c>
      <c r="F2" s="86"/>
      <c r="G2" s="86"/>
      <c r="H2" s="86"/>
      <c r="I2" s="86"/>
      <c r="J2" s="86"/>
      <c r="K2" s="86"/>
    </row>
    <row r="3" spans="1:37" ht="15.75" x14ac:dyDescent="0.2">
      <c r="C3" s="8"/>
      <c r="D3" s="8"/>
      <c r="E3" s="86"/>
      <c r="F3" s="86"/>
      <c r="G3" s="86"/>
      <c r="H3" s="86"/>
      <c r="I3" s="86"/>
      <c r="J3" s="86"/>
      <c r="K3" s="86"/>
    </row>
    <row r="4" spans="1:37" ht="15.75" x14ac:dyDescent="0.2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3" t="s">
        <v>98</v>
      </c>
      <c r="C8" s="93"/>
      <c r="E8" s="90" t="str">
        <f>Summary!E8</f>
        <v>State Center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.15" customHeight="1" x14ac:dyDescent="0.2">
      <c r="B10" s="81" t="s">
        <v>99</v>
      </c>
      <c r="C10" s="81"/>
      <c r="D10" s="15"/>
      <c r="E10" s="77" t="s">
        <v>106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2" t="s">
        <v>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7.9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5"/>
      <c r="D14" s="85"/>
      <c r="E14" s="85"/>
      <c r="F14" s="16"/>
      <c r="G14" s="94" t="s">
        <v>4</v>
      </c>
      <c r="H14" s="24"/>
      <c r="I14" s="94" t="s">
        <v>5</v>
      </c>
      <c r="J14" s="24"/>
      <c r="K14" s="97" t="s">
        <v>6</v>
      </c>
      <c r="L14" s="24"/>
      <c r="M14" s="94" t="s">
        <v>7</v>
      </c>
      <c r="N14" s="25"/>
    </row>
    <row r="15" spans="1:37" ht="16.149999999999999" customHeight="1" x14ac:dyDescent="0.2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6.149999999999999" customHeight="1" x14ac:dyDescent="0.2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2" t="s">
        <v>8</v>
      </c>
      <c r="D18" s="83"/>
      <c r="E18" s="84"/>
      <c r="F18" s="36"/>
      <c r="G18" s="67">
        <v>1397</v>
      </c>
      <c r="H18" s="63"/>
      <c r="I18" s="67">
        <v>1410</v>
      </c>
      <c r="J18" s="36"/>
      <c r="K18" s="64">
        <f>IFERROR((I18-G18)/G18,"")</f>
        <v>9.3056549749463129E-3</v>
      </c>
      <c r="L18" s="36"/>
      <c r="M18" s="56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2.9" customHeight="1" x14ac:dyDescent="0.2">
      <c r="A20" s="34"/>
      <c r="B20" s="35"/>
      <c r="C20" s="82" t="s">
        <v>9</v>
      </c>
      <c r="D20" s="83"/>
      <c r="E20" s="84"/>
      <c r="F20" s="36"/>
      <c r="G20" s="67">
        <v>652</v>
      </c>
      <c r="H20" s="63"/>
      <c r="I20" s="67">
        <v>675</v>
      </c>
      <c r="J20" s="36"/>
      <c r="K20" s="64">
        <f>IFERROR((I20-G20)/G20,"")</f>
        <v>3.5276073619631899E-2</v>
      </c>
      <c r="L20" s="36"/>
      <c r="M20" s="56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2.9" customHeight="1" x14ac:dyDescent="0.2">
      <c r="A22" s="34"/>
      <c r="B22" s="35"/>
      <c r="C22" s="82" t="s">
        <v>10</v>
      </c>
      <c r="D22" s="83"/>
      <c r="E22" s="84"/>
      <c r="F22" s="36"/>
      <c r="G22" s="67"/>
      <c r="H22" s="63"/>
      <c r="I22" s="67">
        <v>25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2.9" customHeight="1" x14ac:dyDescent="0.2">
      <c r="A24" s="34"/>
      <c r="B24" s="35"/>
      <c r="C24" s="82" t="s">
        <v>11</v>
      </c>
      <c r="D24" s="83"/>
      <c r="E24" s="84"/>
      <c r="F24" s="36"/>
      <c r="G24" s="67"/>
      <c r="H24" s="63"/>
      <c r="I24" s="67">
        <v>25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2.9" customHeight="1" x14ac:dyDescent="0.2">
      <c r="A26" s="34"/>
      <c r="B26" s="35"/>
      <c r="C26" s="82" t="s">
        <v>12</v>
      </c>
      <c r="D26" s="83"/>
      <c r="E26" s="84"/>
      <c r="F26" s="36"/>
      <c r="G26" s="67">
        <v>15</v>
      </c>
      <c r="H26" s="63"/>
      <c r="I26" s="67">
        <v>80</v>
      </c>
      <c r="J26" s="36"/>
      <c r="K26" s="64">
        <f>IFERROR((I26-G26)/G26,"")</f>
        <v>4.333333333333333</v>
      </c>
      <c r="L26" s="36"/>
      <c r="M26" s="56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2.9" customHeight="1" x14ac:dyDescent="0.2">
      <c r="A28" s="34"/>
      <c r="B28" s="35"/>
      <c r="C28" s="82" t="s">
        <v>13</v>
      </c>
      <c r="D28" s="83"/>
      <c r="E28" s="84"/>
      <c r="F28" s="36"/>
      <c r="G28" s="67">
        <v>988</v>
      </c>
      <c r="H28" s="63"/>
      <c r="I28" s="67">
        <v>1075</v>
      </c>
      <c r="J28" s="36"/>
      <c r="K28" s="64">
        <f>IFERROR((I28-G28)/G28,"")</f>
        <v>8.8056680161943318E-2</v>
      </c>
      <c r="L28" s="36"/>
      <c r="M28" s="56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2.9" customHeight="1" x14ac:dyDescent="0.2">
      <c r="A30" s="34"/>
      <c r="B30" s="35"/>
      <c r="C30" s="82" t="s">
        <v>14</v>
      </c>
      <c r="D30" s="83"/>
      <c r="E30" s="84"/>
      <c r="F30" s="36"/>
      <c r="G30" s="67">
        <v>16</v>
      </c>
      <c r="H30" s="63"/>
      <c r="I30" s="67">
        <v>25</v>
      </c>
      <c r="J30" s="36"/>
      <c r="K30" s="64">
        <f>IFERROR((I30-G30)/G30,"")</f>
        <v>0.5625</v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2.9" customHeight="1" x14ac:dyDescent="0.2">
      <c r="A33" s="41"/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5"/>
      <c r="D35" s="85"/>
      <c r="E35" s="85"/>
      <c r="F35" s="16"/>
      <c r="G35" s="94" t="s">
        <v>16</v>
      </c>
      <c r="H35" s="24"/>
      <c r="I35" s="94" t="s">
        <v>17</v>
      </c>
      <c r="J35" s="24"/>
      <c r="K35" s="97" t="s">
        <v>18</v>
      </c>
      <c r="L35" s="24"/>
      <c r="M35" s="94" t="s">
        <v>7</v>
      </c>
      <c r="N35" s="25"/>
    </row>
    <row r="36" spans="1:33" ht="4.9000000000000004" customHeight="1" x14ac:dyDescent="0.2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2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4" t="s">
        <v>19</v>
      </c>
      <c r="D39" s="75"/>
      <c r="E39" s="76"/>
      <c r="F39" s="36"/>
      <c r="G39" s="67">
        <v>1890</v>
      </c>
      <c r="H39" s="63"/>
      <c r="I39" s="67">
        <v>945</v>
      </c>
      <c r="J39" s="36"/>
      <c r="K39" s="64">
        <f>IFERROR(I39/G39,"")</f>
        <v>0.5</v>
      </c>
      <c r="L39" s="36"/>
      <c r="M39" s="56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7.9" customHeight="1" x14ac:dyDescent="0.2">
      <c r="A41" s="34"/>
      <c r="B41" s="35"/>
      <c r="C41" s="74" t="s">
        <v>20</v>
      </c>
      <c r="D41" s="75"/>
      <c r="E41" s="76"/>
      <c r="F41" s="36"/>
      <c r="G41" s="67">
        <v>1075</v>
      </c>
      <c r="H41" s="63"/>
      <c r="I41" s="67">
        <v>913</v>
      </c>
      <c r="J41" s="36"/>
      <c r="K41" s="64">
        <f>IFERROR(I41/G41,"")</f>
        <v>0.8493023255813954</v>
      </c>
      <c r="L41" s="36"/>
      <c r="M41" s="56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7.9" customHeight="1" x14ac:dyDescent="0.2">
      <c r="A43" s="34"/>
      <c r="B43" s="35"/>
      <c r="C43" s="74" t="s">
        <v>21</v>
      </c>
      <c r="D43" s="75"/>
      <c r="E43" s="76"/>
      <c r="F43" s="36"/>
      <c r="G43" s="67">
        <v>1421</v>
      </c>
      <c r="H43" s="63"/>
      <c r="I43" s="67">
        <v>170</v>
      </c>
      <c r="J43" s="36"/>
      <c r="K43" s="64">
        <f>IFERROR(I43/G43,"")</f>
        <v>0.11963406052076003</v>
      </c>
      <c r="L43" s="36"/>
      <c r="M43" s="56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7.9" customHeight="1" x14ac:dyDescent="0.2">
      <c r="A45" s="34"/>
      <c r="B45" s="35"/>
      <c r="C45" s="74" t="s">
        <v>22</v>
      </c>
      <c r="D45" s="75"/>
      <c r="E45" s="76"/>
      <c r="F45" s="36"/>
      <c r="G45" s="67">
        <v>70</v>
      </c>
      <c r="H45" s="63"/>
      <c r="I45" s="67">
        <v>9</v>
      </c>
      <c r="J45" s="36"/>
      <c r="K45" s="64">
        <f>IFERROR(I45/G45,"")</f>
        <v>0.12857142857142856</v>
      </c>
      <c r="L45" s="36"/>
      <c r="M45" s="56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7.9" customHeight="1" x14ac:dyDescent="0.2">
      <c r="A47" s="34"/>
      <c r="B47" s="35"/>
      <c r="C47" s="74" t="s">
        <v>23</v>
      </c>
      <c r="D47" s="75"/>
      <c r="E47" s="76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7.9" customHeight="1" x14ac:dyDescent="0.2">
      <c r="A49" s="34"/>
      <c r="B49" s="35"/>
      <c r="C49" s="74" t="s">
        <v>24</v>
      </c>
      <c r="D49" s="75"/>
      <c r="E49" s="76"/>
      <c r="F49" s="36"/>
      <c r="G49" s="67">
        <v>249</v>
      </c>
      <c r="H49" s="63"/>
      <c r="I49" s="67">
        <v>199</v>
      </c>
      <c r="J49" s="36"/>
      <c r="K49" s="64">
        <f>IFERROR(I49/G49,"")</f>
        <v>0.79919678714859432</v>
      </c>
      <c r="L49" s="36"/>
      <c r="M49" s="56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7.9" customHeight="1" x14ac:dyDescent="0.2">
      <c r="A51" s="34"/>
      <c r="B51" s="35"/>
      <c r="C51" s="74" t="s">
        <v>25</v>
      </c>
      <c r="D51" s="75"/>
      <c r="E51" s="76"/>
      <c r="F51" s="36"/>
      <c r="G51" s="67">
        <v>249</v>
      </c>
      <c r="H51" s="63"/>
      <c r="I51" s="67">
        <v>174</v>
      </c>
      <c r="J51" s="36"/>
      <c r="K51" s="64">
        <f>IFERROR(I51/G51,"")</f>
        <v>0.6987951807228916</v>
      </c>
      <c r="L51" s="36"/>
      <c r="M51" s="56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7.9" customHeight="1" x14ac:dyDescent="0.2">
      <c r="A53" s="34"/>
      <c r="B53" s="35"/>
      <c r="C53" s="74" t="s">
        <v>26</v>
      </c>
      <c r="D53" s="75"/>
      <c r="E53" s="76"/>
      <c r="F53" s="36"/>
      <c r="G53" s="67">
        <v>249</v>
      </c>
      <c r="H53" s="63"/>
      <c r="I53" s="67">
        <v>224</v>
      </c>
      <c r="J53" s="36"/>
      <c r="K53" s="64">
        <f>IFERROR(I53/G53,"")</f>
        <v>0.89959839357429716</v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Clovis Community College </vt:lpstr>
      <vt:lpstr>Fresno City College</vt:lpstr>
      <vt:lpstr>Reedley College </vt:lpstr>
      <vt:lpstr>Caruthers</vt:lpstr>
      <vt:lpstr>Central </vt:lpstr>
      <vt:lpstr>Chawanakee</vt:lpstr>
      <vt:lpstr>Clovis</vt:lpstr>
      <vt:lpstr>Dinuba</vt:lpstr>
      <vt:lpstr>Fresno </vt:lpstr>
      <vt:lpstr>Golden Valley</vt:lpstr>
      <vt:lpstr>Kings Canyon </vt:lpstr>
      <vt:lpstr>Madera</vt:lpstr>
      <vt:lpstr>Sanger</vt:lpstr>
      <vt:lpstr>Selma</vt:lpstr>
      <vt:lpstr>Sierra </vt:lpstr>
      <vt:lpstr>Yosemite</vt:lpstr>
      <vt:lpstr>Fresno ROP</vt:lpstr>
      <vt:lpstr>Valley ROP</vt:lpstr>
      <vt:lpstr>FCOE Jail</vt:lpstr>
      <vt:lpstr>Sheet19</vt:lpstr>
      <vt:lpstr>ddConsortium</vt:lpstr>
      <vt:lpstr>Caruthers!Print_Area</vt:lpstr>
      <vt:lpstr>'Central '!Print_Area</vt:lpstr>
      <vt:lpstr>Chawanakee!Print_Area</vt:lpstr>
      <vt:lpstr>Clovis!Print_Area</vt:lpstr>
      <vt:lpstr>'Clovis Community College '!Print_Area</vt:lpstr>
      <vt:lpstr>Dinuba!Print_Area</vt:lpstr>
      <vt:lpstr>'FCOE Jail'!Print_Area</vt:lpstr>
      <vt:lpstr>'Fresno '!Print_Area</vt:lpstr>
      <vt:lpstr>'Fresno City College'!Print_Area</vt:lpstr>
      <vt:lpstr>'Fresno ROP'!Print_Area</vt:lpstr>
      <vt:lpstr>'Golden Valley'!Print_Area</vt:lpstr>
      <vt:lpstr>'Kings Canyon '!Print_Area</vt:lpstr>
      <vt:lpstr>Madera!Print_Area</vt:lpstr>
      <vt:lpstr>'Reedley College '!Print_Area</vt:lpstr>
      <vt:lpstr>Sanger!Print_Area</vt:lpstr>
      <vt:lpstr>Selma!Print_Area</vt:lpstr>
      <vt:lpstr>Sheet19!Print_Area</vt:lpstr>
      <vt:lpstr>'Sierra '!Print_Area</vt:lpstr>
      <vt:lpstr>Summary!Print_Area</vt:lpstr>
      <vt:lpstr>'Valley ROP'!Print_Area</vt:lpstr>
      <vt:lpstr>Yosemite!Print_Area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Sherri Watkins</cp:lastModifiedBy>
  <cp:revision/>
  <cp:lastPrinted>2016-06-10T20:02:03Z</cp:lastPrinted>
  <dcterms:created xsi:type="dcterms:W3CDTF">2015-10-06T00:58:22Z</dcterms:created>
  <dcterms:modified xsi:type="dcterms:W3CDTF">2016-06-14T04:20:15Z</dcterms:modified>
</cp:coreProperties>
</file>