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wart_d\Desktop\AEBG\"/>
    </mc:Choice>
  </mc:AlternateContent>
  <bookViews>
    <workbookView xWindow="0" yWindow="0" windowWidth="28800" windowHeight="12435" tabRatio="747"/>
  </bookViews>
  <sheets>
    <sheet name="Summary" sheetId="41" r:id="rId1"/>
    <sheet name="ddConsortia" sheetId="42" state="hidden" r:id="rId2"/>
    <sheet name="Hart District" sheetId="39" r:id="rId3"/>
    <sheet name="College of the Canyons" sheetId="61" r:id="rId4"/>
    <sheet name="Sheet3" sheetId="43" r:id="rId5"/>
    <sheet name="Sheet4" sheetId="44" r:id="rId6"/>
    <sheet name="Sheet5" sheetId="45" r:id="rId7"/>
    <sheet name="Sheet6" sheetId="46" r:id="rId8"/>
    <sheet name="Sheet7" sheetId="47" r:id="rId9"/>
    <sheet name="Sheet8" sheetId="48" r:id="rId10"/>
    <sheet name="Sheet9" sheetId="49" r:id="rId11"/>
    <sheet name="Sheet10" sheetId="50" r:id="rId12"/>
    <sheet name="Sheet11" sheetId="51" r:id="rId13"/>
    <sheet name="Sheet12" sheetId="52" r:id="rId14"/>
    <sheet name="Sheet13" sheetId="53" r:id="rId15"/>
    <sheet name="Sheet14" sheetId="54" r:id="rId16"/>
    <sheet name="Sheet15" sheetId="55" r:id="rId17"/>
    <sheet name="Sheet16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</externalReferences>
  <definedNames>
    <definedName name="ddConsortia" localSheetId="3">#REF!</definedName>
    <definedName name="ddConsortia" localSheetId="1">[1]Census!$A$2:$A$71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4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>#REF!</definedName>
    <definedName name="ddConsortium">ddConsortia!$A$2:$A$72</definedName>
    <definedName name="_xlnm.Print_Area" localSheetId="3">'College of the Canyons'!$A$1:$AB$72</definedName>
    <definedName name="_xlnm.Print_Area" localSheetId="2">'Hart District'!$A$1:$AB$72</definedName>
    <definedName name="_xlnm.Print_Area" localSheetId="11">Sheet10!$A$1:$AB$72</definedName>
    <definedName name="_xlnm.Print_Area" localSheetId="12">Sheet11!$A$1:$AB$72</definedName>
    <definedName name="_xlnm.Print_Area" localSheetId="13">Sheet12!$A$1:$AB$72</definedName>
    <definedName name="_xlnm.Print_Area" localSheetId="14">Sheet13!$A$1:$AB$72</definedName>
    <definedName name="_xlnm.Print_Area" localSheetId="15">Sheet14!$A$1:$AB$72</definedName>
    <definedName name="_xlnm.Print_Area" localSheetId="16">Sheet15!$A$1:$AB$72</definedName>
    <definedName name="_xlnm.Print_Area" localSheetId="17">Sheet16!$A$1:$AB$72</definedName>
    <definedName name="_xlnm.Print_Area" localSheetId="18">Sheet17!$A$1:$AB$72</definedName>
    <definedName name="_xlnm.Print_Area" localSheetId="19">Sheet18!$A$1:$AB$72</definedName>
    <definedName name="_xlnm.Print_Area" localSheetId="20">Sheet19!$A$1:$AB$72</definedName>
    <definedName name="_xlnm.Print_Area" localSheetId="21">Sheet20!$A$1:$AB$72</definedName>
    <definedName name="_xlnm.Print_Area" localSheetId="4">Sheet3!$A$1:$AB$72</definedName>
    <definedName name="_xlnm.Print_Area" localSheetId="5">Sheet4!$A$1:$AB$72</definedName>
    <definedName name="_xlnm.Print_Area" localSheetId="6">Sheet5!$A$1:$AB$72</definedName>
    <definedName name="_xlnm.Print_Area" localSheetId="7">Sheet6!$A$1:$AB$72</definedName>
    <definedName name="_xlnm.Print_Area" localSheetId="8">Sheet7!$A$1:$AB$72</definedName>
    <definedName name="_xlnm.Print_Area" localSheetId="9">Sheet8!$A$1:$AB$72</definedName>
    <definedName name="_xlnm.Print_Area" localSheetId="10">Sheet9!$A$1:$AB$72</definedName>
    <definedName name="_xlnm.Print_Area" localSheetId="0">Summary!$A$1:$AB$71</definedName>
    <definedName name="tblDemographics" localSheetId="3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39" l="1"/>
  <c r="H31" i="39"/>
  <c r="H29" i="39"/>
  <c r="H27" i="39"/>
  <c r="H25" i="39"/>
  <c r="H23" i="39"/>
  <c r="H21" i="39"/>
  <c r="H64" i="39"/>
  <c r="H62" i="39"/>
  <c r="H60" i="39"/>
  <c r="H58" i="39"/>
  <c r="F35" i="39"/>
  <c r="F44" i="39"/>
  <c r="N46" i="39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L43" i="41"/>
  <c r="H43" i="41"/>
  <c r="L45" i="41"/>
  <c r="F45" i="41"/>
  <c r="F43" i="41"/>
  <c r="H47" i="41"/>
  <c r="F4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J48" i="61"/>
  <c r="N46" i="61"/>
  <c r="J44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N46" i="60"/>
  <c r="J44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N46" i="59"/>
  <c r="J44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N46" i="58"/>
  <c r="J44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N46" i="57"/>
  <c r="J44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N46" i="56"/>
  <c r="J44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N46" i="55"/>
  <c r="J44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N46" i="54"/>
  <c r="J44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N46" i="53"/>
  <c r="J44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N46" i="52"/>
  <c r="J44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N46" i="51"/>
  <c r="J44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N46" i="50"/>
  <c r="J44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N46" i="49"/>
  <c r="J44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N46" i="48"/>
  <c r="J44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N46" i="47"/>
  <c r="J44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N46" i="46"/>
  <c r="J44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N46" i="45"/>
  <c r="J44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8" i="44"/>
  <c r="N46" i="44"/>
  <c r="J44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N46" i="43"/>
  <c r="J44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N43" i="41"/>
  <c r="N47" i="41"/>
  <c r="L47" i="41"/>
  <c r="J47" i="41"/>
  <c r="N45" i="41"/>
  <c r="J43" i="41"/>
  <c r="Z58" i="39"/>
  <c r="Z60" i="39"/>
  <c r="Z62" i="39"/>
  <c r="Z64" i="39"/>
  <c r="Z66" i="39"/>
  <c r="Z68" i="39"/>
  <c r="L48" i="39"/>
  <c r="F48" i="39"/>
  <c r="H48" i="39"/>
  <c r="N44" i="39"/>
  <c r="J48" i="39"/>
  <c r="J44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N48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<sst xmlns="http://schemas.openxmlformats.org/spreadsheetml/2006/main" count="1273" uniqueCount="121">
  <si>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</si>
  <si>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</si>
  <si>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</si>
  <si>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</si>
  <si>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</si>
  <si>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</si>
  <si>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</si>
  <si>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</si>
  <si>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</si>
  <si>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</si>
  <si>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</si>
  <si>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</si>
  <si>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</si>
  <si>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</si>
  <si>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</si>
  <si>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</si>
  <si>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</si>
  <si>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</si>
  <si>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</si>
  <si>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</si>
  <si>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</si>
  <si>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</si>
  <si>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</si>
  <si>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</si>
  <si>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</si>
  <si>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</si>
  <si>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</si>
  <si>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</si>
  <si>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</si>
  <si>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</si>
  <si>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</si>
  <si>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</si>
  <si>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</si>
  <si>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</si>
  <si>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</si>
  <si>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</si>
  <si>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</si>
  <si>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</si>
  <si>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</si>
  <si>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</si>
  <si>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</si>
  <si>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</si>
  <si>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</si>
  <si>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</si>
  <si>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</si>
  <si>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</si>
  <si>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</si>
  <si>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</si>
  <si>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</si>
  <si>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</si>
  <si>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</si>
  <si>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</si>
  <si>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</si>
  <si>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</si>
  <si>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</si>
  <si>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</si>
  <si>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</si>
  <si>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</si>
  <si>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</si>
  <si>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</si>
  <si>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</si>
  <si>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</si>
  <si>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</si>
  <si>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</si>
  <si>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</si>
  <si>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</si>
  <si>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</si>
  <si>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</si>
  <si>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</si>
  <si>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</si>
  <si>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</si>
  <si>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</si>
  <si>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</si>
  <si>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</si>
  <si>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</si>
  <si>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</si>
  <si>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</si>
  <si>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</si>
  <si>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</si>
  <si>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</si>
  <si>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</si>
  <si>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</si>
  <si>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</si>
  <si>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</si>
  <si>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</si>
  <si>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</si>
  <si>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</si>
  <si>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</si>
  <si>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</si>
  <si>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</si>
  <si>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</si>
  <si>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</si>
  <si>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</si>
  <si>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</si>
  <si>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</si>
  <si>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</si>
  <si>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</si>
  <si>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</si>
  <si>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</si>
  <si>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</si>
  <si>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</si>
  <si>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</si>
  <si>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</si>
  <si>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</si>
  <si>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</si>
  <si>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</si>
  <si>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</si>
  <si>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</si>
  <si>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</si>
  <si>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</si>
  <si>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</si>
  <si>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</si>
  <si>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</si>
  <si>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</si>
  <si>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</si>
  <si>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</si>
  <si>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</si>
  <si>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</si>
  <si>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Wm.S. Hart Union High School District</t>
  </si>
  <si>
    <t>O</t>
  </si>
  <si>
    <t>Santa Clarita Commuity College  District- College of the Canyons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</si>
</sst>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_(* #,##0_);_(* \(#,##0\);_(* &quot;-&quot;??_);_(@_)"/>
    <numFmt numFmtId="167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9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5" fontId="23" fillId="6" borderId="9" xfId="6" applyNumberFormat="1" applyFont="1" applyFill="1" applyBorder="1" applyAlignment="1" applyProtection="1">
      <alignment horizontal="right" vertical="center"/>
      <protection locked="0"/>
    </xf>
    <xf numFmtId="166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5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5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5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5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5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5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5" fontId="10" fillId="5" borderId="27" xfId="6" applyNumberFormat="1" applyFont="1" applyFill="1" applyBorder="1" applyAlignment="1" applyProtection="1">
      <alignment vertical="center"/>
      <protection hidden="1"/>
    </xf>
    <xf numFmtId="165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5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5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5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5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5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5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44" fontId="8" fillId="4" borderId="0" xfId="1" applyNumberFormat="1" applyFont="1" applyFill="1" applyBorder="1" applyAlignment="1" applyProtection="1">
      <alignment horizontal="center" vertical="center"/>
      <protection hidden="1"/>
    </xf>
    <xf numFmtId="165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7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5" fontId="9" fillId="5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27" xfId="6" applyNumberFormat="1" applyFont="1" applyFill="1" applyBorder="1" applyAlignment="1" applyProtection="1">
      <alignment vertical="center"/>
      <protection hidden="1"/>
    </xf>
    <xf numFmtId="165" fontId="10" fillId="7" borderId="15" xfId="6" applyNumberFormat="1" applyFont="1" applyFill="1" applyBorder="1" applyAlignment="1" applyProtection="1">
      <alignment vertical="center"/>
      <protection hidden="1"/>
    </xf>
    <xf numFmtId="165" fontId="9" fillId="5" borderId="9" xfId="6" applyNumberFormat="1" applyFont="1" applyFill="1" applyBorder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5" fontId="10" fillId="7" borderId="20" xfId="6" applyNumberFormat="1" applyFont="1" applyFill="1" applyBorder="1" applyAlignment="1" applyProtection="1">
      <alignment vertical="center"/>
      <protection hidden="1"/>
    </xf>
    <xf numFmtId="165" fontId="10" fillId="7" borderId="21" xfId="6" applyNumberFormat="1" applyFont="1" applyFill="1" applyBorder="1" applyAlignment="1" applyProtection="1">
      <alignment vertical="center"/>
      <protection hidden="1"/>
    </xf>
    <xf numFmtId="165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5" fontId="9" fillId="5" borderId="11" xfId="6" applyNumberFormat="1" applyFont="1" applyFill="1" applyBorder="1" applyAlignment="1" applyProtection="1">
      <alignment vertical="center"/>
      <protection hidden="1"/>
    </xf>
    <xf numFmtId="165" fontId="9" fillId="5" borderId="12" xfId="6" applyNumberFormat="1" applyFont="1" applyFill="1" applyBorder="1" applyAlignment="1" applyProtection="1">
      <alignment vertical="center"/>
      <protection hidden="1"/>
    </xf>
    <xf numFmtId="165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5" fontId="10" fillId="7" borderId="36" xfId="6" applyNumberFormat="1" applyFont="1" applyFill="1" applyBorder="1" applyAlignment="1" applyProtection="1">
      <alignment horizontal="right" vertical="center"/>
      <protection hidden="1"/>
    </xf>
    <xf numFmtId="165" fontId="10" fillId="7" borderId="37" xfId="6" applyNumberFormat="1" applyFont="1" applyFill="1" applyBorder="1" applyAlignment="1" applyProtection="1">
      <alignment horizontal="right" vertical="center"/>
      <protection hidden="1"/>
    </xf>
    <xf numFmtId="165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5" fontId="9" fillId="5" borderId="11" xfId="6" applyNumberFormat="1" applyFont="1" applyFill="1" applyBorder="1" applyAlignment="1" applyProtection="1">
      <alignment horizontal="right" vertical="center"/>
      <protection hidden="1"/>
    </xf>
    <xf numFmtId="165" fontId="9" fillId="5" borderId="12" xfId="6" applyNumberFormat="1" applyFont="1" applyFill="1" applyBorder="1" applyAlignment="1" applyProtection="1">
      <alignment horizontal="right" vertical="center"/>
      <protection hidden="1"/>
    </xf>
    <xf numFmtId="165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5" fontId="23" fillId="6" borderId="11" xfId="6" applyNumberFormat="1" applyFont="1" applyFill="1" applyBorder="1" applyAlignment="1" applyProtection="1">
      <alignment horizontal="right" vertical="center"/>
      <protection locked="0"/>
    </xf>
    <xf numFmtId="165" fontId="23" fillId="6" borderId="12" xfId="6" applyNumberFormat="1" applyFont="1" applyFill="1" applyBorder="1" applyAlignment="1" applyProtection="1">
      <alignment horizontal="right" vertical="center"/>
      <protection locked="0"/>
    </xf>
    <xf numFmtId="165" fontId="23" fillId="6" borderId="13" xfId="6" applyNumberFormat="1" applyFont="1" applyFill="1" applyBorder="1" applyAlignment="1" applyProtection="1">
      <alignment horizontal="right" vertical="center"/>
      <protection locked="0"/>
    </xf>
    <xf numFmtId="165" fontId="10" fillId="5" borderId="20" xfId="6" applyNumberFormat="1" applyFont="1" applyFill="1" applyBorder="1" applyAlignment="1" applyProtection="1">
      <alignment vertical="center"/>
      <protection hidden="1"/>
    </xf>
    <xf numFmtId="165" fontId="10" fillId="5" borderId="21" xfId="6" applyNumberFormat="1" applyFont="1" applyFill="1" applyBorder="1" applyAlignment="1" applyProtection="1">
      <alignment vertical="center"/>
      <protection hidden="1"/>
    </xf>
    <xf numFmtId="165" fontId="10" fillId="5" borderId="22" xfId="6" applyNumberFormat="1" applyFont="1" applyFill="1" applyBorder="1" applyAlignment="1" applyProtection="1">
      <alignment vertical="center"/>
      <protection hidden="1"/>
    </xf>
    <xf numFmtId="165" fontId="39" fillId="6" borderId="23" xfId="6" applyNumberFormat="1" applyFont="1" applyFill="1" applyBorder="1" applyAlignment="1" applyProtection="1">
      <alignment horizontal="center" vertical="center"/>
      <protection locked="0"/>
    </xf>
    <xf numFmtId="165" fontId="39" fillId="6" borderId="24" xfId="6" applyNumberFormat="1" applyFont="1" applyFill="1" applyBorder="1" applyAlignment="1" applyProtection="1">
      <alignment horizontal="center" vertical="center"/>
      <protection locked="0"/>
    </xf>
    <xf numFmtId="165" fontId="39" fillId="6" borderId="25" xfId="6" applyNumberFormat="1" applyFont="1" applyFill="1" applyBorder="1" applyAlignment="1" applyProtection="1">
      <alignment horizontal="center" vertical="center"/>
      <protection locked="0"/>
    </xf>
    <xf numFmtId="165" fontId="26" fillId="5" borderId="23" xfId="6" applyNumberFormat="1" applyFont="1" applyFill="1" applyBorder="1" applyAlignment="1" applyProtection="1">
      <alignment horizontal="left" vertical="center"/>
      <protection hidden="1"/>
    </xf>
    <xf numFmtId="165" fontId="26" fillId="5" borderId="24" xfId="6" applyNumberFormat="1" applyFont="1" applyFill="1" applyBorder="1" applyAlignment="1" applyProtection="1">
      <alignment horizontal="left" vertical="center"/>
      <protection hidden="1"/>
    </xf>
    <xf numFmtId="165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D19" zoomScale="91" workbookViewId="0">
      <selection activeCell="J59" sqref="J59:L59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9</v>
      </c>
      <c r="D11" s="183" t="s">
        <v>57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2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.1" customHeight="1" x14ac:dyDescent="0.2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2">
      <c r="A15" s="10"/>
      <c r="B15" s="40"/>
      <c r="C15" s="157"/>
      <c r="D15" s="157"/>
      <c r="F15" s="158" t="s">
        <v>81</v>
      </c>
      <c r="G15" s="159"/>
      <c r="H15" s="160"/>
      <c r="I15" s="41"/>
      <c r="J15" s="161" t="s">
        <v>82</v>
      </c>
      <c r="K15" s="162"/>
      <c r="L15" s="163"/>
      <c r="M15" s="41"/>
      <c r="N15" s="161" t="s">
        <v>2</v>
      </c>
      <c r="O15" s="162"/>
      <c r="P15" s="163"/>
      <c r="Q15" s="41"/>
      <c r="R15" s="154" t="s">
        <v>3</v>
      </c>
      <c r="S15" s="41"/>
      <c r="T15" s="154" t="s">
        <v>6</v>
      </c>
      <c r="U15" s="41"/>
      <c r="V15" s="154" t="s">
        <v>4</v>
      </c>
      <c r="W15" s="41"/>
      <c r="X15" s="154" t="s">
        <v>7</v>
      </c>
      <c r="Y15" s="41"/>
      <c r="Z15" s="154" t="s">
        <v>0</v>
      </c>
      <c r="AA15" s="42"/>
    </row>
    <row r="16" spans="1:35" ht="5.0999999999999996" customHeight="1" x14ac:dyDescent="0.2">
      <c r="A16" s="10"/>
      <c r="B16" s="40"/>
      <c r="C16" s="157"/>
      <c r="D16" s="157"/>
      <c r="F16" s="43"/>
      <c r="J16" s="164"/>
      <c r="K16" s="165"/>
      <c r="L16" s="166"/>
      <c r="N16" s="164"/>
      <c r="O16" s="165"/>
      <c r="P16" s="166"/>
      <c r="R16" s="155"/>
      <c r="T16" s="155"/>
      <c r="V16" s="155"/>
      <c r="X16" s="155"/>
      <c r="Z16" s="155"/>
      <c r="AA16" s="42"/>
    </row>
    <row r="17" spans="1:35" s="45" customFormat="1" ht="29.1" customHeight="1" thickBot="1" x14ac:dyDescent="0.25">
      <c r="B17" s="46"/>
      <c r="C17" s="157"/>
      <c r="D17" s="157"/>
      <c r="E17" s="41"/>
      <c r="F17" s="47" t="s">
        <v>1</v>
      </c>
      <c r="G17" s="41"/>
      <c r="H17" s="47" t="s">
        <v>89</v>
      </c>
      <c r="J17" s="167"/>
      <c r="K17" s="168"/>
      <c r="L17" s="169"/>
      <c r="N17" s="167"/>
      <c r="O17" s="168"/>
      <c r="P17" s="169"/>
      <c r="R17" s="156"/>
      <c r="T17" s="156"/>
      <c r="V17" s="156"/>
      <c r="X17" s="156"/>
      <c r="Z17" s="156"/>
      <c r="AA17" s="48"/>
      <c r="AB17" s="41"/>
    </row>
    <row r="18" spans="1:35" s="16" customFormat="1" ht="5.0999999999999996" customHeight="1" x14ac:dyDescent="0.2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.100000000000001" customHeight="1" x14ac:dyDescent="0.2">
      <c r="A19" s="19"/>
      <c r="B19" s="51"/>
      <c r="C19" s="52" t="s">
        <v>91</v>
      </c>
      <c r="D19" s="53"/>
      <c r="E19" s="21"/>
      <c r="F19" s="132">
        <f>SUM('Hart District'!F21,'College of the Canyons'!F21,Sheet3!F21,Sheet4!F21,Sheet5!F21,Sheet6!F21,Sheet7!F21,Sheet8!F21,Sheet9!F21,Sheet10!F21,Sheet11!F21,Sheet12!F21,Sheet13!F21,Sheet14!F21,Sheet15!F21,Sheet16!F21,Sheet17!F21,Sheet18!F21,Sheet19!F21,Sheet20!F21)</f>
        <v>272630</v>
      </c>
      <c r="G19" s="54"/>
      <c r="H19" s="132">
        <f>SUM('Hart District'!H21,'College of the Canyons'!H21,Sheet3!H21,Sheet4!H21,Sheet5!H21,Sheet6!H21,Sheet7!H21,Sheet8!H21,Sheet9!H21,Sheet10!H21,Sheet11!H21,Sheet12!H21,Sheet13!H21,Sheet14!H21,Sheet15!H21,Sheet16!H21,Sheet17!H21,Sheet18!H21,Sheet19!H21,Sheet20!H21)</f>
        <v>223182.7</v>
      </c>
      <c r="I19" s="54"/>
      <c r="J19" s="178">
        <f>SUM('Hart District'!J21,'College of the Canyons'!J21,Sheet3!J21,Sheet4!J21,Sheet5!J21,Sheet6!J21,Sheet7!J21,Sheet8!J21,Sheet9!J21,Sheet10!J21,Sheet11!J21,Sheet12!J21,Sheet13!J21,Sheet14!J21,Sheet15!J21,Sheet16!J21,Sheet17!J21,Sheet18!J21,Sheet19!J21,Sheet20!J21)</f>
        <v>74043</v>
      </c>
      <c r="K19" s="179"/>
      <c r="L19" s="180"/>
      <c r="M19" s="54"/>
      <c r="N19" s="178">
        <f>SUM('Hart District'!N21,'College of the Canyons'!N21,Sheet3!N21,Sheet4!N21,Sheet5!N21,Sheet6!N21,Sheet7!N21,Sheet8!N21,Sheet9!N21,Sheet10!N21,Sheet11!N21,Sheet12!N21,Sheet13!N21,Sheet14!N21,Sheet15!N21,Sheet16!N21,Sheet17!N21,Sheet18!N21,Sheet19!N21,Sheet20!N21)</f>
        <v>0</v>
      </c>
      <c r="O19" s="179"/>
      <c r="P19" s="180"/>
      <c r="Q19" s="54"/>
      <c r="R19" s="132">
        <f>SUM('Hart District'!R21,'College of the Canyons'!R21,Sheet3!R21,Sheet4!R21,Sheet5!R21,Sheet6!R21,Sheet7!R21,Sheet8!R21,Sheet9!R21,Sheet10!R21,Sheet11!R21,Sheet12!R21,Sheet13!R21,Sheet14!R21,Sheet15!R21,Sheet16!R21,Sheet17!R21,Sheet18!R21,Sheet19!R21,Sheet20!R21)</f>
        <v>0</v>
      </c>
      <c r="S19" s="54"/>
      <c r="T19" s="132">
        <f>SUM('Hart District'!T21,'College of the Canyons'!T21,Sheet3!T21,Sheet4!T21,Sheet5!T21,Sheet6!T21,Sheet7!T21,Sheet8!T21,Sheet9!T21,Sheet10!T21,Sheet11!T21,Sheet12!T21,Sheet13!T21,Sheet14!T21,Sheet15!T21,Sheet16!T21,Sheet17!T21,Sheet18!T21,Sheet19!T21,Sheet20!T21)</f>
        <v>67738</v>
      </c>
      <c r="U19" s="54"/>
      <c r="V19" s="132">
        <f>SUM('Hart District'!V21,'College of the Canyons'!V21,Sheet3!V21,Sheet4!V21,Sheet5!V21,Sheet6!V21,Sheet7!V21,Sheet8!V21,Sheet9!V21,Sheet10!V21,Sheet11!V21,Sheet12!V21,Sheet13!V21,Sheet14!V21,Sheet15!V21,Sheet16!V21,Sheet17!V21,Sheet18!V21,Sheet19!V21,Sheet20!V21)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2">
        <f>SUM('Hart District'!X21,'College of the Canyons'!X21,Sheet3!X21,Sheet4!X21,Sheet5!X21,Sheet6!X21,Sheet7!X21,Sheet8!X21,Sheet9!X21,Sheet10!X21,Sheet11!X21,Sheet12!X21,Sheet13!X21,Sheet14!X21,Sheet15!X21,Sheet16!X21,Sheet17!X21,Sheet18!X21,Sheet19!X21,Sheet20!X21)</f>
        <v>0</v>
      </c>
      <c r="Y19" s="54"/>
      <c r="Z19" s="133">
        <f>SUM(F19:X19)</f>
        <v>637593.69999999995</v>
      </c>
      <c r="AA19" s="56"/>
      <c r="AB19" s="57"/>
    </row>
    <row r="20" spans="1:35" ht="5.0999999999999996" customHeight="1" x14ac:dyDescent="0.2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.100000000000001" customHeight="1" x14ac:dyDescent="0.2">
      <c r="A21" s="19"/>
      <c r="B21" s="51"/>
      <c r="C21" s="52" t="s">
        <v>94</v>
      </c>
      <c r="D21" s="53"/>
      <c r="E21" s="21"/>
      <c r="F21" s="132">
        <f>SUM('Hart District'!F23,'College of the Canyons'!F23,Sheet3!F23,Sheet4!F23,Sheet5!F23,Sheet6!F23,Sheet7!F23,Sheet8!F23,Sheet9!F23,Sheet10!F23,Sheet11!F23,Sheet12!F23,Sheet13!F23,Sheet14!F23,Sheet15!F23,Sheet16!F23,Sheet17!F23,Sheet18!F23,Sheet19!F23,Sheet20!F23)</f>
        <v>31290</v>
      </c>
      <c r="G21" s="54"/>
      <c r="H21" s="132">
        <f>SUM('Hart District'!H23,'College of the Canyons'!H23,Sheet3!H23,Sheet4!H23,Sheet5!H23,Sheet6!H23,Sheet7!H23,Sheet8!H23,Sheet9!H23,Sheet10!H23,Sheet11!H23,Sheet12!H23,Sheet13!H23,Sheet14!H23,Sheet15!H23,Sheet16!H23,Sheet17!H23,Sheet18!H23,Sheet19!H23,Sheet20!H23)</f>
        <v>204818.75</v>
      </c>
      <c r="I21" s="54"/>
      <c r="J21" s="178">
        <f>SUM('Hart District'!J23,'College of the Canyons'!J23,Sheet3!J23,Sheet4!J23,Sheet5!J23,Sheet6!J23,Sheet7!J23,Sheet8!J23,Sheet9!J23,Sheet10!J23,Sheet11!J23,Sheet12!J23,Sheet13!J23,Sheet14!J23,Sheet15!J23,Sheet16!J23,Sheet17!J23,Sheet18!J23,Sheet19!J23,Sheet20!J23)</f>
        <v>0</v>
      </c>
      <c r="K21" s="179"/>
      <c r="L21" s="180"/>
      <c r="M21" s="54"/>
      <c r="N21" s="178">
        <f>SUM('Hart District'!N23,'College of the Canyons'!N23,Sheet3!N23,Sheet4!N23,Sheet5!N23,Sheet6!N23,Sheet7!N23,Sheet8!N23,Sheet9!N23,Sheet10!N23,Sheet11!N23,Sheet12!N23,Sheet13!N23,Sheet14!N23,Sheet15!N23,Sheet16!N23,Sheet17!N23,Sheet18!N23,Sheet19!N23,Sheet20!N23)</f>
        <v>0</v>
      </c>
      <c r="O21" s="179"/>
      <c r="P21" s="180"/>
      <c r="Q21" s="54"/>
      <c r="R21" s="132">
        <f>SUM('Hart District'!R23,'College of the Canyons'!R23,Sheet3!R23,Sheet4!R23,Sheet5!R23,Sheet6!R23,Sheet7!R23,Sheet8!R23,Sheet9!R23,Sheet10!R23,Sheet11!R23,Sheet12!R23,Sheet13!R23,Sheet14!R23,Sheet15!R23,Sheet16!R23,Sheet17!R23,Sheet18!R23,Sheet19!R23,Sheet20!R23)</f>
        <v>0</v>
      </c>
      <c r="S21" s="54"/>
      <c r="T21" s="132">
        <f>SUM('Hart District'!T23,'College of the Canyons'!T23,Sheet3!T23,Sheet4!T23,Sheet5!T23,Sheet6!T23,Sheet7!T23,Sheet8!T23,Sheet9!T23,Sheet10!T23,Sheet11!T23,Sheet12!T23,Sheet13!T23,Sheet14!T23,Sheet15!T23,Sheet16!T23,Sheet17!T23,Sheet18!T23,Sheet19!T23,Sheet20!T23)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2">
        <f>SUM('Hart District'!V23,'College of the Canyons'!V23,Sheet3!V23,Sheet4!V23,Sheet5!V23,Sheet6!V23,Sheet7!V23,Sheet8!V23,Sheet9!V23,Sheet10!V23,Sheet11!V23,Sheet12!V23,Sheet13!V23,Sheet14!V23,Sheet15!V23,Sheet16!V23,Sheet17!V23,Sheet18!V23,Sheet19!V23,Sheet20!V23)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2">
        <f>SUM('Hart District'!X23,'College of the Canyons'!X23,Sheet3!X23,Sheet4!X23,Sheet5!X23,Sheet6!X23,Sheet7!X23,Sheet8!X23,Sheet9!X23,Sheet10!X23,Sheet11!X23,Sheet12!X23,Sheet13!X23,Sheet14!X23,Sheet15!X23,Sheet16!X23,Sheet17!X23,Sheet18!X23,Sheet19!X23,Sheet20!X23)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3">
        <f>SUM(F21:X21)</f>
        <v>236108.75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52" t="s">
        <v>112</v>
      </c>
      <c r="D23" s="53"/>
      <c r="E23" s="21"/>
      <c r="F23" s="132">
        <f>SUM('Hart District'!F25,'College of the Canyons'!F25,Sheet3!F25,Sheet4!F25,Sheet5!F25,Sheet6!F25,Sheet7!F25,Sheet8!F25,Sheet9!F25,Sheet10!F25,Sheet11!F25,Sheet12!F25,Sheet13!F25,Sheet14!F25,Sheet15!F25,Sheet16!F25,Sheet17!F25,Sheet18!F25,Sheet19!F25,Sheet20!F25)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2">
        <f>SUM('Hart District'!H25,'College of the Canyons'!H25,Sheet3!H25,Sheet4!H25,Sheet5!H25,Sheet6!H25,Sheet7!H25,Sheet8!H25,Sheet9!H25,Sheet10!H25,Sheet11!H25,Sheet12!H25,Sheet13!H25,Sheet14!H25,Sheet15!H25,Sheet16!H25,Sheet17!H25,Sheet18!H25,Sheet19!H25,Sheet20!H25)</f>
        <v>38287.5</v>
      </c>
      <c r="I23" s="54"/>
      <c r="J23" s="178">
        <f>SUM('Hart District'!J25,'College of the Canyons'!J25,Sheet3!J25,Sheet4!J25,Sheet5!J25,Sheet6!J25,Sheet7!J25,Sheet8!J25,Sheet9!J25,Sheet10!J25,Sheet11!J25,Sheet12!J25,Sheet13!J25,Sheet14!J25,Sheet15!J25,Sheet16!J25,Sheet17!J25,Sheet18!J25,Sheet19!J25,Sheet20!J25)</f>
        <v>0</v>
      </c>
      <c r="K23" s="179"/>
      <c r="L23" s="180"/>
      <c r="M23" s="54"/>
      <c r="N23" s="178">
        <f>SUM('Hart District'!N25,'College of the Canyons'!N25,Sheet3!N25,Sheet4!N25,Sheet5!N25,Sheet6!N25,Sheet7!N25,Sheet8!N25,Sheet9!N25,Sheet10!N25,Sheet11!N25,Sheet12!N25,Sheet13!N25,Sheet14!N25,Sheet15!N25,Sheet16!N25,Sheet17!N25,Sheet18!N25,Sheet19!N25,Sheet20!N25)</f>
        <v>0</v>
      </c>
      <c r="O23" s="179"/>
      <c r="P23" s="180"/>
      <c r="Q23" s="54"/>
      <c r="R23" s="132">
        <f>SUM('Hart District'!R25,'College of the Canyons'!R25,Sheet3!R25,Sheet4!R25,Sheet5!R25,Sheet6!R25,Sheet7!R25,Sheet8!R25,Sheet9!R25,Sheet10!R25,Sheet11!R25,Sheet12!R25,Sheet13!R25,Sheet14!R25,Sheet15!R25,Sheet16!R25,Sheet17!R25,Sheet18!R25,Sheet19!R25,Sheet20!R25)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2">
        <f>SUM('Hart District'!T25,'College of the Canyons'!T25,Sheet3!T25,Sheet4!T25,Sheet5!T25,Sheet6!T25,Sheet7!T25,Sheet8!T25,Sheet9!T25,Sheet10!T25,Sheet11!T25,Sheet12!T25,Sheet13!T25,Sheet14!T25,Sheet15!T25,Sheet16!T25,Sheet17!T25,Sheet18!T25,Sheet19!T25,Sheet20!T25)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2">
        <f>SUM('Hart District'!V25,'College of the Canyons'!V25,Sheet3!V25,Sheet4!V25,Sheet5!V25,Sheet6!V25,Sheet7!V25,Sheet8!V25,Sheet9!V25,Sheet10!V25,Sheet11!V25,Sheet12!V25,Sheet13!V25,Sheet14!V25,Sheet15!V25,Sheet16!V25,Sheet17!V25,Sheet18!V25,Sheet19!V25,Sheet20!V25)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2">
        <f>SUM('Hart District'!X25,'College of the Canyons'!X25,Sheet3!X25,Sheet4!X25,Sheet5!X25,Sheet6!X25,Sheet7!X25,Sheet8!X25,Sheet9!X25,Sheet10!X25,Sheet11!X25,Sheet12!X25,Sheet13!X25,Sheet14!X25,Sheet15!X25,Sheet16!X25,Sheet17!X25,Sheet18!X25,Sheet19!X25,Sheet20!X25)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3">
        <f>SUM(F23:X23)</f>
        <v>38287.5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52" t="s">
        <v>113</v>
      </c>
      <c r="D25" s="53"/>
      <c r="E25" s="21"/>
      <c r="F25" s="132">
        <f>SUM('Hart District'!F27,'College of the Canyons'!F27,Sheet3!F27,Sheet4!F27,Sheet5!F27,Sheet6!F27,Sheet7!F27,Sheet8!F27,Sheet9!F27,Sheet10!F27,Sheet11!F27,Sheet12!F27,Sheet13!F27,Sheet14!F27,Sheet15!F27,Sheet16!F27,Sheet17!F27,Sheet18!F27,Sheet19!F27,Sheet20!F27)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2">
        <f>SUM('Hart District'!H27,'College of the Canyons'!H27,Sheet3!H27,Sheet4!H27,Sheet5!H27,Sheet6!H27,Sheet7!H27,Sheet8!H27,Sheet9!H27,Sheet10!H27,Sheet11!H27,Sheet12!H27,Sheet13!H27,Sheet14!H27,Sheet15!H27,Sheet16!H27,Sheet17!H27,Sheet18!H27,Sheet19!H27,Sheet20!H27)</f>
        <v>5343.75</v>
      </c>
      <c r="I25" s="54"/>
      <c r="J25" s="178">
        <f>SUM('Hart District'!J27,'College of the Canyons'!J27,Sheet3!J27,Sheet4!J27,Sheet5!J27,Sheet6!J27,Sheet7!J27,Sheet8!J27,Sheet9!J27,Sheet10!J27,Sheet11!J27,Sheet12!J27,Sheet13!J27,Sheet14!J27,Sheet15!J27,Sheet16!J27,Sheet17!J27,Sheet18!J27,Sheet19!J27,Sheet20!J27)</f>
        <v>0</v>
      </c>
      <c r="K25" s="179"/>
      <c r="L25" s="180"/>
      <c r="M25" s="54"/>
      <c r="N25" s="178">
        <f>SUM('Hart District'!N27,'College of the Canyons'!N27,Sheet3!N27,Sheet4!N27,Sheet5!N27,Sheet6!N27,Sheet7!N27,Sheet8!N27,Sheet9!N27,Sheet10!N27,Sheet11!N27,Sheet12!N27,Sheet13!N27,Sheet14!N27,Sheet15!N27,Sheet16!N27,Sheet17!N27,Sheet18!N27,Sheet19!N27,Sheet20!N27)</f>
        <v>0</v>
      </c>
      <c r="O25" s="179"/>
      <c r="P25" s="180"/>
      <c r="Q25" s="54"/>
      <c r="R25" s="132">
        <f>SUM('Hart District'!R27,'College of the Canyons'!R27,Sheet3!R27,Sheet4!R27,Sheet5!R27,Sheet6!R27,Sheet7!R27,Sheet8!R27,Sheet9!R27,Sheet10!R27,Sheet11!R27,Sheet12!R27,Sheet13!R27,Sheet14!R27,Sheet15!R27,Sheet16!R27,Sheet17!R27,Sheet18!R27,Sheet19!R27,Sheet20!R27)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2">
        <f>SUM('Hart District'!T27,'College of the Canyons'!T27,Sheet3!T27,Sheet4!T27,Sheet5!T27,Sheet6!T27,Sheet7!T27,Sheet8!T27,Sheet9!T27,Sheet10!T27,Sheet11!T27,Sheet12!T27,Sheet13!T27,Sheet14!T27,Sheet15!T27,Sheet16!T27,Sheet17!T27,Sheet18!T27,Sheet19!T27,Sheet20!T27)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2">
        <f>SUM('Hart District'!V27,'College of the Canyons'!V27,Sheet3!V27,Sheet4!V27,Sheet5!V27,Sheet6!V27,Sheet7!V27,Sheet8!V27,Sheet9!V27,Sheet10!V27,Sheet11!V27,Sheet12!V27,Sheet13!V27,Sheet14!V27,Sheet15!V27,Sheet16!V27,Sheet17!V27,Sheet18!V27,Sheet19!V27,Sheet20!V27)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2">
        <f>SUM('Hart District'!X27,'College of the Canyons'!X27,Sheet3!X27,Sheet4!X27,Sheet5!X27,Sheet6!X27,Sheet7!X27,Sheet8!X27,Sheet9!X27,Sheet10!X27,Sheet11!X27,Sheet12!X27,Sheet13!X27,Sheet14!X27,Sheet15!X27,Sheet16!X27,Sheet17!X27,Sheet18!X27,Sheet19!X27,Sheet20!X27)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3">
        <f>SUM(F25:X25)</f>
        <v>5343.75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52" t="s">
        <v>114</v>
      </c>
      <c r="D27" s="53"/>
      <c r="E27" s="21"/>
      <c r="F27" s="132">
        <f>SUM('Hart District'!F29,'College of the Canyons'!F29,Sheet3!F29,Sheet4!F29,Sheet5!F29,Sheet6!F29,Sheet7!F29,Sheet8!F29,Sheet9!F29,Sheet10!F29,Sheet11!F29,Sheet12!F29,Sheet13!F29,Sheet14!F29,Sheet15!F29,Sheet16!F29,Sheet17!F29,Sheet18!F29,Sheet19!F29,Sheet20!F29)</f>
        <v>150250</v>
      </c>
      <c r="G27" s="54"/>
      <c r="H27" s="132">
        <f>SUM('Hart District'!H29,'College of the Canyons'!H29,Sheet3!H29,Sheet4!H29,Sheet5!H29,Sheet6!H29,Sheet7!H29,Sheet8!H29,Sheet9!H29,Sheet10!H29,Sheet11!H29,Sheet12!H29,Sheet13!H29,Sheet14!H29,Sheet15!H29,Sheet16!H29,Sheet17!H29,Sheet18!H29,Sheet19!H29,Sheet20!H29)</f>
        <v>45763.7</v>
      </c>
      <c r="I27" s="54"/>
      <c r="J27" s="178">
        <f>SUM('Hart District'!J29,'College of the Canyons'!J29,Sheet3!J29,Sheet4!J29,Sheet5!J29,Sheet6!J29,Sheet7!J29,Sheet8!J29,Sheet9!J29,Sheet10!J29,Sheet11!J29,Sheet12!J29,Sheet13!J29,Sheet14!J29,Sheet15!J29,Sheet16!J29,Sheet17!J29,Sheet18!J29,Sheet19!J29,Sheet20!J29)</f>
        <v>0</v>
      </c>
      <c r="K27" s="179"/>
      <c r="L27" s="180"/>
      <c r="M27" s="54"/>
      <c r="N27" s="178">
        <f>SUM('Hart District'!N29,'College of the Canyons'!N29,Sheet3!N29,Sheet4!N29,Sheet5!N29,Sheet6!N29,Sheet7!N29,Sheet8!N29,Sheet9!N29,Sheet10!N29,Sheet11!N29,Sheet12!N29,Sheet13!N29,Sheet14!N29,Sheet15!N29,Sheet16!N29,Sheet17!N29,Sheet18!N29,Sheet19!N29,Sheet20!N29)</f>
        <v>0</v>
      </c>
      <c r="O27" s="179"/>
      <c r="P27" s="180"/>
      <c r="Q27" s="54"/>
      <c r="R27" s="132">
        <f>SUM('Hart District'!R29,'College of the Canyons'!R29,Sheet3!R29,Sheet4!R29,Sheet5!R29,Sheet6!R29,Sheet7!R29,Sheet8!R29,Sheet9!R29,Sheet10!R29,Sheet11!R29,Sheet12!R29,Sheet13!R29,Sheet14!R29,Sheet15!R29,Sheet16!R29,Sheet17!R29,Sheet18!R29,Sheet19!R29,Sheet20!R29)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2">
        <f>SUM('Hart District'!T29,'College of the Canyons'!T29,Sheet3!T29,Sheet4!T29,Sheet5!T29,Sheet6!T29,Sheet7!T29,Sheet8!T29,Sheet9!T29,Sheet10!T29,Sheet11!T29,Sheet12!T29,Sheet13!T29,Sheet14!T29,Sheet15!T29,Sheet16!T29,Sheet17!T29,Sheet18!T29,Sheet19!T29,Sheet20!T29)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2">
        <f>SUM('Hart District'!V29,'College of the Canyons'!V29,Sheet3!V29,Sheet4!V29,Sheet5!V29,Sheet6!V29,Sheet7!V29,Sheet8!V29,Sheet9!V29,Sheet10!V29,Sheet11!V29,Sheet12!V29,Sheet13!V29,Sheet14!V29,Sheet15!V29,Sheet16!V29,Sheet17!V29,Sheet18!V29,Sheet19!V29,Sheet20!V29)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2">
        <f>SUM('Hart District'!X29,'College of the Canyons'!X29,Sheet3!X29,Sheet4!X29,Sheet5!X29,Sheet6!X29,Sheet7!X29,Sheet8!X29,Sheet9!X29,Sheet10!X29,Sheet11!X29,Sheet12!X29,Sheet13!X29,Sheet14!X29,Sheet15!X29,Sheet16!X29,Sheet17!X29,Sheet18!X29,Sheet19!X29,Sheet20!X29)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3">
        <f>SUM(F27:X27)</f>
        <v>196013.7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52" t="s">
        <v>115</v>
      </c>
      <c r="D29" s="53"/>
      <c r="E29" s="21"/>
      <c r="F29" s="132">
        <f>SUM('Hart District'!F31,'College of the Canyons'!F31,Sheet3!F31,Sheet4!F31,Sheet5!F31,Sheet6!F31,Sheet7!F31,Sheet8!F31,Sheet9!F31,Sheet10!F31,Sheet11!F31,Sheet12!F31,Sheet13!F31,Sheet14!F31,Sheet15!F31,Sheet16!F31,Sheet17!F31,Sheet18!F31,Sheet19!F31,Sheet20!F31)</f>
        <v>0</v>
      </c>
      <c r="G29" s="54"/>
      <c r="H29" s="132">
        <f>SUM('Hart District'!H31,'College of the Canyons'!H31,Sheet3!H31,Sheet4!H31,Sheet5!H31,Sheet6!H31,Sheet7!H31,Sheet8!H31,Sheet9!H31,Sheet10!H31,Sheet11!H31,Sheet12!H31,Sheet13!H31,Sheet14!H31,Sheet15!H31,Sheet16!H31,Sheet17!H31,Sheet18!H31,Sheet19!H31,Sheet20!H31)</f>
        <v>140683.65</v>
      </c>
      <c r="I29" s="54"/>
      <c r="J29" s="178">
        <f>SUM('Hart District'!J31,'College of the Canyons'!J31,Sheet3!J31,Sheet4!J31,Sheet5!J31,Sheet6!J31,Sheet7!J31,Sheet8!J31,Sheet9!J31,Sheet10!J31,Sheet11!J31,Sheet12!J31,Sheet13!J31,Sheet14!J31,Sheet15!J31,Sheet16!J31,Sheet17!J31,Sheet18!J31,Sheet19!J31,Sheet20!J31)</f>
        <v>0</v>
      </c>
      <c r="K29" s="179"/>
      <c r="L29" s="180"/>
      <c r="M29" s="54"/>
      <c r="N29" s="178">
        <f>SUM('Hart District'!N31,'College of the Canyons'!N31,Sheet3!N31,Sheet4!N31,Sheet5!N31,Sheet6!N31,Sheet7!N31,Sheet8!N31,Sheet9!N31,Sheet10!N31,Sheet11!N31,Sheet12!N31,Sheet13!N31,Sheet14!N31,Sheet15!N31,Sheet16!N31,Sheet17!N31,Sheet18!N31,Sheet19!N31,Sheet20!N31)</f>
        <v>0</v>
      </c>
      <c r="O29" s="179"/>
      <c r="P29" s="180"/>
      <c r="Q29" s="54"/>
      <c r="R29" s="132">
        <f>SUM('Hart District'!R31,'College of the Canyons'!R31,Sheet3!R31,Sheet4!R31,Sheet5!R31,Sheet6!R31,Sheet7!R31,Sheet8!R31,Sheet9!R31,Sheet10!R31,Sheet11!R31,Sheet12!R31,Sheet13!R31,Sheet14!R31,Sheet15!R31,Sheet16!R31,Sheet17!R31,Sheet18!R31,Sheet19!R31,Sheet20!R31)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2">
        <f>SUM('Hart District'!T31,'College of the Canyons'!T31,Sheet3!T31,Sheet4!T31,Sheet5!T31,Sheet6!T31,Sheet7!T31,Sheet8!T31,Sheet9!T31,Sheet10!T31,Sheet11!T31,Sheet12!T31,Sheet13!T31,Sheet14!T31,Sheet15!T31,Sheet16!T31,Sheet17!T31,Sheet18!T31,Sheet19!T31,Sheet20!T31)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2">
        <f>SUM('Hart District'!V31,'College of the Canyons'!V31,Sheet3!V31,Sheet4!V31,Sheet5!V31,Sheet6!V31,Sheet7!V31,Sheet8!V31,Sheet9!V31,Sheet10!V31,Sheet11!V31,Sheet12!V31,Sheet13!V31,Sheet14!V31,Sheet15!V31,Sheet16!V31,Sheet17!V31,Sheet18!V31,Sheet19!V31,Sheet20!V31)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2">
        <f>SUM('Hart District'!X31,'College of the Canyons'!X31,Sheet3!X31,Sheet4!X31,Sheet5!X31,Sheet6!X31,Sheet7!X31,Sheet8!X31,Sheet9!X31,Sheet10!X31,Sheet11!X31,Sheet12!X31,Sheet13!X31,Sheet14!X31,Sheet15!X31,Sheet16!X31,Sheet17!X31,Sheet18!X31,Sheet19!X31,Sheet20!X31)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3">
        <f>SUM(F29:X29)</f>
        <v>140683.65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52" t="s">
        <v>116</v>
      </c>
      <c r="D31" s="53"/>
      <c r="E31" s="21"/>
      <c r="F31" s="132">
        <f>SUM('Hart District'!F33,'College of the Canyons'!F33,Sheet3!F33,Sheet4!F33,Sheet5!F33,Sheet6!F33,Sheet7!F33,Sheet8!F33,Sheet9!F33,Sheet10!F33,Sheet11!F33,Sheet12!F33,Sheet13!F33,Sheet14!F33,Sheet15!F33,Sheet16!F33,Sheet17!F33,Sheet18!F33,Sheet19!F33,Sheet20!F33)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2">
        <f>SUM('Hart District'!H33,'College of the Canyons'!H33,Sheet3!H33,Sheet4!H33,Sheet5!H33,Sheet6!H33,Sheet7!H33,Sheet8!H33,Sheet9!H33,Sheet10!H33,Sheet11!H33,Sheet12!H33,Sheet13!H33,Sheet14!H33,Sheet15!H33,Sheet16!H33,Sheet17!H33,Sheet18!H33,Sheet19!H33,Sheet20!H33)</f>
        <v>54419.95</v>
      </c>
      <c r="I31" s="54"/>
      <c r="J31" s="178">
        <f>SUM('Hart District'!J33,'College of the Canyons'!J33,Sheet3!J33,Sheet4!J33,Sheet5!J33,Sheet6!J33,Sheet7!J33,Sheet8!J33,Sheet9!J33,Sheet10!J33,Sheet11!J33,Sheet12!J33,Sheet13!J33,Sheet14!J33,Sheet15!J33,Sheet16!J33,Sheet17!J33,Sheet18!J33,Sheet19!J33,Sheet20!J33)</f>
        <v>0</v>
      </c>
      <c r="K31" s="179"/>
      <c r="L31" s="180"/>
      <c r="M31" s="54"/>
      <c r="N31" s="178">
        <f>SUM('Hart District'!N33,'College of the Canyons'!N33,Sheet3!N33,Sheet4!N33,Sheet5!N33,Sheet6!N33,Sheet7!N33,Sheet8!N33,Sheet9!N33,Sheet10!N33,Sheet11!N33,Sheet12!N33,Sheet13!N33,Sheet14!N33,Sheet15!N33,Sheet16!N33,Sheet17!N33,Sheet18!N33,Sheet19!N33,Sheet20!N33)</f>
        <v>0</v>
      </c>
      <c r="O31" s="179"/>
      <c r="P31" s="180"/>
      <c r="Q31" s="54"/>
      <c r="R31" s="132">
        <f>SUM('Hart District'!R33,'College of the Canyons'!R33,Sheet3!R33,Sheet4!R33,Sheet5!R33,Sheet6!R33,Sheet7!R33,Sheet8!R33,Sheet9!R33,Sheet10!R33,Sheet11!R33,Sheet12!R33,Sheet13!R33,Sheet14!R33,Sheet15!R33,Sheet16!R33,Sheet17!R33,Sheet18!R33,Sheet19!R33,Sheet20!R33)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2">
        <f>SUM('Hart District'!T33,'College of the Canyons'!T33,Sheet3!T33,Sheet4!T33,Sheet5!T33,Sheet6!T33,Sheet7!T33,Sheet8!T33,Sheet9!T33,Sheet10!T33,Sheet11!T33,Sheet12!T33,Sheet13!T33,Sheet14!T33,Sheet15!T33,Sheet16!T33,Sheet17!T33,Sheet18!T33,Sheet19!T33,Sheet20!T33)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2">
        <f>SUM('Hart District'!V33,'College of the Canyons'!V33,Sheet3!V33,Sheet4!V33,Sheet5!V33,Sheet6!V33,Sheet7!V33,Sheet8!V33,Sheet9!V33,Sheet10!V33,Sheet11!V33,Sheet12!V33,Sheet13!V33,Sheet14!V33,Sheet15!V33,Sheet16!V33,Sheet17!V33,Sheet18!V33,Sheet19!V33,Sheet20!V33)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2">
        <f>SUM('Hart District'!X33,'College of the Canyons'!X33,Sheet3!X33,Sheet4!X33,Sheet5!X33,Sheet6!X33,Sheet7!X33,Sheet8!X33,Sheet9!X33,Sheet10!X33,Sheet11!X33,Sheet12!X33,Sheet13!X33,Sheet14!X33,Sheet15!X33,Sheet16!X33,Sheet17!X33,Sheet18!X33,Sheet19!X33,Sheet20!X33)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3">
        <f>SUM(F31:X31)</f>
        <v>54419.95</v>
      </c>
      <c r="AA31" s="56"/>
      <c r="AB31" s="57"/>
    </row>
    <row r="32" spans="1:35" ht="5.0999999999999996" customHeight="1" thickBot="1" x14ac:dyDescent="0.25">
      <c r="A32" s="13"/>
      <c r="B32" s="49"/>
      <c r="C32" s="142"/>
      <c r="D32" s="142"/>
      <c r="E32" s="14"/>
      <c r="F32" s="63"/>
      <c r="G32" s="10"/>
      <c r="H32" s="63"/>
      <c r="I32" s="10"/>
      <c r="J32" s="143"/>
      <c r="K32" s="143"/>
      <c r="L32" s="143"/>
      <c r="M32" s="10"/>
      <c r="N32" s="143"/>
      <c r="O32" s="143"/>
      <c r="P32" s="143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4" t="s">
        <v>0</v>
      </c>
      <c r="D33" s="145"/>
      <c r="E33" s="57"/>
      <c r="F33" s="134">
        <f>SUM(F19:F31)</f>
        <v>454170</v>
      </c>
      <c r="G33" s="21"/>
      <c r="H33" s="134">
        <f>SUM(H19:H31)</f>
        <v>712500</v>
      </c>
      <c r="I33" s="57"/>
      <c r="J33" s="170">
        <f>SUM(J19:L31)</f>
        <v>74043</v>
      </c>
      <c r="K33" s="171"/>
      <c r="L33" s="172"/>
      <c r="M33" s="57"/>
      <c r="N33" s="146">
        <f>SUM(N19:P31)</f>
        <v>0</v>
      </c>
      <c r="O33" s="147"/>
      <c r="P33" s="148"/>
      <c r="Q33" s="57"/>
      <c r="R33" s="134">
        <f>SUM(R19:R31)</f>
        <v>0</v>
      </c>
      <c r="S33" s="57"/>
      <c r="T33" s="134">
        <f>SUM(T19:T31)</f>
        <v>67738</v>
      </c>
      <c r="U33" s="57"/>
      <c r="V33" s="135">
        <f>SUM(V19:V31)</f>
        <v>0</v>
      </c>
      <c r="W33" s="57"/>
      <c r="X33" s="135">
        <f>SUM(X19:X31)</f>
        <v>0</v>
      </c>
      <c r="Y33" s="57"/>
      <c r="Z33" s="135">
        <f>SUM(Z19:Z31)</f>
        <v>1308450.9999999998</v>
      </c>
      <c r="AA33" s="56"/>
      <c r="AB33" s="57"/>
    </row>
    <row r="34" spans="1:35" ht="11.1" customHeight="1" x14ac:dyDescent="0.2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2">
      <c r="O35" s="10"/>
      <c r="P35" s="10"/>
      <c r="Z35" s="12"/>
      <c r="AD35" s="10"/>
      <c r="AF35" s="10"/>
      <c r="AG35" s="10"/>
      <c r="AH35" s="10"/>
      <c r="AI35" s="10"/>
    </row>
    <row r="36" spans="1:35" ht="11.45" customHeight="1" x14ac:dyDescent="0.2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.1" customHeight="1" x14ac:dyDescent="0.2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.1" customHeight="1" x14ac:dyDescent="0.2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2">
      <c r="A39" s="9"/>
      <c r="B39" s="40"/>
      <c r="C39" s="76"/>
      <c r="D39" s="77"/>
      <c r="E39" s="41"/>
      <c r="F39" s="154" t="s">
        <v>106</v>
      </c>
      <c r="G39" s="41"/>
      <c r="H39" s="174" t="s">
        <v>102</v>
      </c>
      <c r="I39" s="175"/>
      <c r="J39" s="176"/>
      <c r="K39" s="41"/>
      <c r="L39" s="174" t="s">
        <v>105</v>
      </c>
      <c r="M39" s="175"/>
      <c r="N39" s="176"/>
      <c r="O39" s="42"/>
      <c r="R39" s="177"/>
      <c r="S39" s="177"/>
      <c r="T39" s="177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.0999999999999996" customHeight="1" x14ac:dyDescent="0.2">
      <c r="A40" s="13"/>
      <c r="B40" s="40"/>
      <c r="C40" s="10"/>
      <c r="E40" s="78"/>
      <c r="F40" s="155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77"/>
      <c r="S40" s="177"/>
      <c r="T40" s="177"/>
    </row>
    <row r="41" spans="1:35" ht="13.5" thickBot="1" x14ac:dyDescent="0.25">
      <c r="A41" s="11"/>
      <c r="B41" s="40"/>
      <c r="C41" s="80"/>
      <c r="D41" s="81"/>
      <c r="E41" s="41"/>
      <c r="F41" s="156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77"/>
      <c r="S41" s="177"/>
      <c r="T41" s="177"/>
    </row>
    <row r="42" spans="1:35" ht="5.0999999999999996" customHeight="1" x14ac:dyDescent="0.2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9" customFormat="1" ht="15.95" customHeight="1" x14ac:dyDescent="0.2">
      <c r="A43" s="84"/>
      <c r="B43" s="85"/>
      <c r="C43" s="52" t="s">
        <v>111</v>
      </c>
      <c r="D43" s="53"/>
      <c r="E43" s="83"/>
      <c r="F43" s="132">
        <f>SUM('Hart District'!F44,'College of the Canyons'!F44,Sheet3!F44,Sheet4!F44,Sheet5!F44,Sheet6!F44,Sheet7!F44,Sheet8!F44,Sheet9!F44,Sheet10!F44,Sheet11!F44,Sheet12!F44,Sheet13!F44,Sheet14!F44,Sheet15!F44,Sheet16!F44,Sheet17!F44,Sheet18!F44,Sheet19!F44,Sheet20!F44)</f>
        <v>454170</v>
      </c>
      <c r="G43" s="54"/>
      <c r="H43" s="132">
        <f>SUM('Hart District'!H44,'College of the Canyons'!H44,Sheet3!H44,Sheet4!H44,Sheet5!H44,Sheet6!H44,Sheet7!H44,Sheet8!H44,Sheet9!H44,Sheet10!H44,Sheet11!H44,Sheet12!H44,Sheet13!H44,Sheet14!H44,Sheet15!H44,Sheet16!H44,Sheet17!H44,Sheet18!H44,Sheet19!H44,Sheet20!H44)</f>
        <v>0</v>
      </c>
      <c r="I43" s="86"/>
      <c r="J43" s="87">
        <f>IFERROR(H43/F43,"")</f>
        <v>0</v>
      </c>
      <c r="K43" s="86"/>
      <c r="L43" s="132">
        <f>SUM('Hart District'!L44,'College of the Canyons'!L44,Sheet3!L44,Sheet4!L44,Sheet5!L44,Sheet6!L44,Sheet7!L44,Sheet8!L44,Sheet9!L44,Sheet10!L44,Sheet11!L44,Sheet12!L44,Sheet13!L44,Sheet14!L44,Sheet15!L44,Sheet16!L44,Sheet17!L44,Sheet18!L44,Sheet19!L44,Sheet20!L44)</f>
        <v>0</v>
      </c>
      <c r="M43" s="88"/>
      <c r="N43" s="87">
        <f>IFERROR(L43/F43,"")</f>
        <v>0</v>
      </c>
      <c r="O43" s="42"/>
      <c r="P43" s="83"/>
      <c r="R43" s="90"/>
      <c r="S43" s="86"/>
      <c r="T43" s="91"/>
      <c r="U43" s="83"/>
      <c r="W43" s="83"/>
      <c r="Y43" s="83"/>
      <c r="AA43" s="83"/>
      <c r="AB43" s="83"/>
      <c r="AD43" s="83"/>
      <c r="AF43" s="83"/>
      <c r="AG43" s="92"/>
      <c r="AH43" s="83"/>
      <c r="AI43" s="83"/>
    </row>
    <row r="44" spans="1:35" s="101" customFormat="1" ht="6" customHeight="1" x14ac:dyDescent="0.2">
      <c r="A44" s="93"/>
      <c r="B44" s="94"/>
      <c r="C44" s="95"/>
      <c r="D44" s="96"/>
      <c r="E44" s="78"/>
      <c r="F44" s="79"/>
      <c r="G44" s="97"/>
      <c r="H44" s="79"/>
      <c r="I44" s="98"/>
      <c r="J44" s="99"/>
      <c r="K44" s="98"/>
      <c r="L44" s="79"/>
      <c r="M44" s="79"/>
      <c r="N44" s="79"/>
      <c r="O44" s="56"/>
      <c r="P44" s="100"/>
      <c r="R44" s="98"/>
      <c r="S44" s="98"/>
      <c r="T44" s="98"/>
      <c r="U44" s="100"/>
      <c r="W44" s="100"/>
      <c r="Y44" s="100"/>
      <c r="AA44" s="100"/>
      <c r="AB44" s="100"/>
      <c r="AD44" s="100"/>
      <c r="AF44" s="100"/>
      <c r="AG44" s="102"/>
      <c r="AH44" s="100"/>
      <c r="AI44" s="100"/>
    </row>
    <row r="45" spans="1:35" s="89" customFormat="1" ht="15" x14ac:dyDescent="0.2">
      <c r="A45" s="84"/>
      <c r="B45" s="85"/>
      <c r="C45" s="52" t="s">
        <v>110</v>
      </c>
      <c r="D45" s="53"/>
      <c r="E45" s="83"/>
      <c r="F45" s="132">
        <f>SUM('Hart District'!F46,'College of the Canyons'!F46,Sheet3!F46,Sheet4!F46,Sheet5!F46,Sheet6!F46,Sheet7!F46,Sheet8!F46,Sheet9!F46,Sheet10!F46,Sheet11!F46,Sheet12!F46,Sheet13!F46,Sheet14!F46,Sheet15!F46,Sheet16!F46,Sheet17!F46,Sheet18!F46,Sheet19!F46,Sheet20!F46)</f>
        <v>750000</v>
      </c>
      <c r="G45" s="54"/>
      <c r="K45" s="86"/>
      <c r="L45" s="132">
        <f>SUM('Hart District'!L46,'College of the Canyons'!L46,Sheet3!L46,Sheet4!L46,Sheet5!L46,Sheet6!L46,Sheet7!L46,Sheet8!L46,Sheet9!L46,Sheet10!L46,Sheet11!L46,Sheet12!L46,Sheet13!L46,Sheet14!L46,Sheet15!L46,Sheet16!L46,Sheet17!L46,Sheet18!L46,Sheet19!L46,Sheet20!L46)</f>
        <v>35714</v>
      </c>
      <c r="M45" s="103"/>
      <c r="N45" s="87">
        <f>IFERROR(L45/F45,"")</f>
        <v>4.7618666666666663E-2</v>
      </c>
      <c r="O45" s="56"/>
      <c r="P45" s="83"/>
      <c r="R45" s="90"/>
      <c r="S45" s="86"/>
      <c r="T45" s="91"/>
      <c r="U45" s="83"/>
      <c r="W45" s="83"/>
      <c r="Y45" s="83"/>
      <c r="AA45" s="83"/>
      <c r="AB45" s="83"/>
      <c r="AD45" s="83"/>
      <c r="AF45" s="83"/>
      <c r="AG45" s="92"/>
      <c r="AH45" s="83"/>
      <c r="AI45" s="83"/>
    </row>
    <row r="46" spans="1:35" s="101" customFormat="1" ht="5.0999999999999996" customHeight="1" thickBot="1" x14ac:dyDescent="0.25">
      <c r="A46" s="93"/>
      <c r="B46" s="94"/>
      <c r="C46" s="142"/>
      <c r="D46" s="142"/>
      <c r="E46" s="78"/>
      <c r="F46" s="104"/>
      <c r="G46" s="97"/>
      <c r="H46" s="104"/>
      <c r="I46" s="78"/>
      <c r="J46" s="104"/>
      <c r="K46" s="78"/>
      <c r="L46" s="105"/>
      <c r="M46" s="78"/>
      <c r="N46" s="105"/>
      <c r="O46" s="42"/>
      <c r="P46" s="100"/>
      <c r="R46" s="98"/>
      <c r="S46" s="98"/>
      <c r="T46" s="98"/>
      <c r="U46" s="100"/>
      <c r="W46" s="100"/>
      <c r="Y46" s="100"/>
      <c r="AA46" s="100"/>
      <c r="AB46" s="100"/>
      <c r="AD46" s="100"/>
      <c r="AF46" s="100"/>
      <c r="AG46" s="102"/>
      <c r="AH46" s="100"/>
      <c r="AI46" s="100"/>
    </row>
    <row r="47" spans="1:35" s="89" customFormat="1" ht="15.75" x14ac:dyDescent="0.2">
      <c r="A47" s="84"/>
      <c r="B47" s="85"/>
      <c r="C47" s="144" t="s">
        <v>0</v>
      </c>
      <c r="D47" s="145"/>
      <c r="E47" s="83"/>
      <c r="F47" s="134">
        <f>SUM(F43:F45)</f>
        <v>1204170</v>
      </c>
      <c r="G47" s="21"/>
      <c r="H47" s="134">
        <f>SUM(H43:H45)</f>
        <v>0</v>
      </c>
      <c r="I47" s="83"/>
      <c r="J47" s="87">
        <f>IFERROR(H47/F47,"")</f>
        <v>0</v>
      </c>
      <c r="K47" s="86"/>
      <c r="L47" s="134">
        <f>L43</f>
        <v>0</v>
      </c>
      <c r="M47" s="83"/>
      <c r="N47" s="87">
        <f>N43</f>
        <v>0</v>
      </c>
      <c r="O47" s="56"/>
      <c r="P47" s="83"/>
      <c r="R47" s="173"/>
      <c r="S47" s="173"/>
      <c r="T47" s="173"/>
      <c r="U47" s="83"/>
      <c r="W47" s="83"/>
      <c r="Y47" s="83"/>
      <c r="AA47" s="83"/>
      <c r="AB47" s="83"/>
      <c r="AD47" s="83"/>
      <c r="AF47" s="83"/>
      <c r="AG47" s="92"/>
      <c r="AH47" s="83"/>
      <c r="AI47" s="83"/>
    </row>
    <row r="48" spans="1:35" ht="12.95" customHeight="1" x14ac:dyDescent="0.2">
      <c r="B48" s="69"/>
      <c r="C48" s="106"/>
      <c r="D48" s="107"/>
      <c r="E48" s="108"/>
      <c r="F48" s="109"/>
      <c r="G48" s="108"/>
      <c r="H48" s="108"/>
      <c r="I48" s="110"/>
      <c r="J48" s="108"/>
      <c r="K48" s="110"/>
      <c r="L48" s="109"/>
      <c r="M48" s="110"/>
      <c r="N48" s="109"/>
      <c r="O48" s="73"/>
      <c r="P48" s="111"/>
      <c r="Q48" s="10"/>
      <c r="R48" s="11"/>
      <c r="S48" s="112"/>
      <c r="T48" s="11"/>
    </row>
    <row r="49" spans="1:35" ht="15" x14ac:dyDescent="0.2">
      <c r="B49" s="13"/>
      <c r="C49" s="113"/>
      <c r="D49" s="81"/>
      <c r="E49" s="21"/>
      <c r="F49" s="114"/>
      <c r="G49" s="112"/>
      <c r="H49" s="112"/>
      <c r="J49" s="112"/>
      <c r="K49" s="112"/>
      <c r="L49" s="114"/>
      <c r="M49" s="112"/>
      <c r="N49" s="114"/>
      <c r="Q49" s="112"/>
      <c r="R49" s="11"/>
      <c r="S49" s="21"/>
      <c r="T49" s="28"/>
    </row>
    <row r="50" spans="1:35" s="20" customFormat="1" ht="15.75" x14ac:dyDescent="0.2">
      <c r="A50" s="19"/>
      <c r="B50" s="29" t="s">
        <v>93</v>
      </c>
      <c r="C50" s="115"/>
      <c r="D50" s="116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7"/>
      <c r="Y50" s="32"/>
      <c r="Z50" s="118"/>
      <c r="AA50" s="32"/>
      <c r="AB50" s="32"/>
    </row>
    <row r="51" spans="1:35" ht="15" x14ac:dyDescent="0.2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7.95" customHeight="1" x14ac:dyDescent="0.2">
      <c r="A52" s="10"/>
      <c r="B52" s="40"/>
      <c r="C52" s="157"/>
      <c r="D52" s="157"/>
      <c r="F52" s="158" t="s">
        <v>81</v>
      </c>
      <c r="G52" s="159"/>
      <c r="H52" s="160"/>
      <c r="I52" s="41"/>
      <c r="J52" s="161" t="s">
        <v>82</v>
      </c>
      <c r="K52" s="162"/>
      <c r="L52" s="163"/>
      <c r="M52" s="41"/>
      <c r="N52" s="161" t="s">
        <v>2</v>
      </c>
      <c r="O52" s="162"/>
      <c r="P52" s="163"/>
      <c r="Q52" s="41"/>
      <c r="R52" s="154" t="s">
        <v>3</v>
      </c>
      <c r="S52" s="41"/>
      <c r="T52" s="154" t="s">
        <v>6</v>
      </c>
      <c r="U52" s="41"/>
      <c r="V52" s="154" t="s">
        <v>4</v>
      </c>
      <c r="W52" s="41"/>
      <c r="X52" s="154" t="s">
        <v>7</v>
      </c>
      <c r="Y52" s="41"/>
      <c r="Z52" s="154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2">
      <c r="A53" s="10"/>
      <c r="B53" s="40"/>
      <c r="C53" s="157"/>
      <c r="D53" s="157"/>
      <c r="F53" s="43"/>
      <c r="J53" s="164"/>
      <c r="K53" s="165"/>
      <c r="L53" s="166"/>
      <c r="N53" s="164"/>
      <c r="O53" s="165"/>
      <c r="P53" s="166"/>
      <c r="R53" s="155"/>
      <c r="T53" s="155"/>
      <c r="V53" s="155"/>
      <c r="X53" s="155"/>
      <c r="Z53" s="155"/>
      <c r="AA53" s="42"/>
      <c r="AD53" s="10"/>
      <c r="AF53" s="10"/>
      <c r="AG53" s="10"/>
      <c r="AH53" s="10"/>
      <c r="AI53" s="10"/>
    </row>
    <row r="54" spans="1:35" s="45" customFormat="1" ht="26.25" thickBot="1" x14ac:dyDescent="0.25">
      <c r="B54" s="46"/>
      <c r="C54" s="157"/>
      <c r="D54" s="157"/>
      <c r="E54" s="41"/>
      <c r="F54" s="47" t="s">
        <v>1</v>
      </c>
      <c r="G54" s="41"/>
      <c r="H54" s="47" t="s">
        <v>89</v>
      </c>
      <c r="J54" s="167"/>
      <c r="K54" s="168"/>
      <c r="L54" s="169"/>
      <c r="N54" s="167"/>
      <c r="O54" s="168"/>
      <c r="P54" s="169"/>
      <c r="R54" s="156"/>
      <c r="T54" s="156"/>
      <c r="V54" s="156"/>
      <c r="X54" s="156"/>
      <c r="Z54" s="156"/>
      <c r="AA54" s="48"/>
      <c r="AB54" s="41"/>
    </row>
    <row r="55" spans="1:35" s="16" customFormat="1" ht="2.4500000000000002" customHeight="1" x14ac:dyDescent="0.2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.0999999999999996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.100000000000001" customHeight="1" x14ac:dyDescent="0.2">
      <c r="B57" s="51"/>
      <c r="C57" s="149" t="s">
        <v>95</v>
      </c>
      <c r="D57" s="150" t="s">
        <v>83</v>
      </c>
      <c r="E57" s="21"/>
      <c r="F57" s="136">
        <f>SUM('Hart District'!F58,'College of the Canyons'!F58,Sheet3!F58,Sheet4!F58,Sheet5!F58,Sheet6!F58,Sheet7!F58,Sheet8!F58,Sheet9!F58,Sheet10!F58,Sheet11!F58,Sheet12!F58,Sheet13!F58,Sheet14!F58,Sheet15!F58,Sheet16!F58,Sheet17!F58,Sheet18!F58,Sheet19!F58,Sheet20!F58)</f>
        <v>0</v>
      </c>
      <c r="G57" s="21"/>
      <c r="H57" s="136">
        <f>SUM('Hart District'!H58,'College of the Canyons'!H58,Sheet3!H58,Sheet4!H58,Sheet5!H58,Sheet6!H58,Sheet7!H58,Sheet8!H58,Sheet9!H58,Sheet10!H58,Sheet11!H58,Sheet12!H58,Sheet13!H58,Sheet14!H58,Sheet15!H58,Sheet16!H58,Sheet17!H58,Sheet18!H58,Sheet19!H58,Sheet20!H58)</f>
        <v>160062.5</v>
      </c>
      <c r="I57" s="21"/>
      <c r="J57" s="151">
        <f>SUM('Hart District'!J58,'College of the Canyons'!J58,Sheet3!J58,Sheet4!J58,Sheet5!J58,Sheet6!J58,Sheet7!J58,Sheet8!J58,Sheet9!J58,Sheet10!J58,Sheet11!J58,Sheet12!J58,Sheet13!J58,Sheet14!J58,Sheet15!J58,Sheet16!J58,Sheet17!J58,Sheet18!J58,Sheet19!J58,Sheet20!J58)</f>
        <v>0</v>
      </c>
      <c r="K57" s="152"/>
      <c r="L57" s="153"/>
      <c r="M57" s="21"/>
      <c r="N57" s="151">
        <f>SUM('Hart District'!N58,'College of the Canyons'!N58,Sheet3!N58,Sheet4!N58,Sheet5!N58,Sheet6!N58,Sheet7!N58,Sheet8!N58,Sheet9!N58,Sheet10!N58,Sheet11!N58,Sheet12!N58,Sheet13!N58,Sheet14!N58,Sheet15!N58,Sheet16!N58,Sheet17!N58,Sheet18!N58,Sheet19!N58,Sheet20!N58)</f>
        <v>0</v>
      </c>
      <c r="O57" s="152"/>
      <c r="P57" s="153"/>
      <c r="Q57" s="21"/>
      <c r="R57" s="136">
        <f>SUM('Hart District'!R58,'College of the Canyons'!R58,Sheet3!R58,Sheet4!R58,Sheet5!R58,Sheet6!R58,Sheet7!R58,Sheet8!R58,Sheet9!R58,Sheet10!R58,Sheet11!R58,Sheet12!R58,Sheet13!R58,Sheet14!R58,Sheet15!R58,Sheet16!R58,Sheet17!R58,Sheet18!R58,Sheet19!R58,Sheet20!R58)</f>
        <v>0</v>
      </c>
      <c r="S57" s="21"/>
      <c r="T57" s="136">
        <f>SUM('Hart District'!T58,'College of the Canyons'!T58,Sheet3!T58,Sheet4!T58,Sheet5!T58,Sheet6!T58,Sheet7!T58,Sheet8!T58,Sheet9!T58,Sheet10!T58,Sheet11!T58,Sheet12!T58,Sheet13!T58,Sheet14!T58,Sheet15!T58,Sheet16!T58,Sheet17!T58,Sheet18!T58,Sheet19!T58,Sheet20!T58)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36">
        <f>SUM('Hart District'!V58,'College of the Canyons'!V58,Sheet3!V58,Sheet4!V58,Sheet5!V58,Sheet6!V58,Sheet7!V58,Sheet8!V58,Sheet9!V58,Sheet10!V58,Sheet11!V58,Sheet12!V58,Sheet13!V58,Sheet14!V58,Sheet15!V58,Sheet16!V58,Sheet17!V58,Sheet18!V58,Sheet19!V58,Sheet20!V58)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36">
        <f>SUM('Hart District'!X58,'College of the Canyons'!X58,Sheet3!X58,Sheet4!X58,Sheet5!X58,Sheet6!X58,Sheet7!X58,Sheet8!X58,Sheet9!X58,Sheet10!X58,Sheet11!X58,Sheet12!X58,Sheet13!X58,Sheet14!X58,Sheet15!X58,Sheet16!X58,Sheet17!X58,Sheet18!X58,Sheet19!X58,Sheet20!X58)</f>
        <v>0</v>
      </c>
      <c r="Y57" s="54"/>
      <c r="Z57" s="133">
        <f>SUM(F57:X57)</f>
        <v>160062.5</v>
      </c>
      <c r="AA57" s="56"/>
      <c r="AB57" s="57"/>
      <c r="AD57" s="10"/>
      <c r="AF57" s="10"/>
      <c r="AG57" s="10"/>
      <c r="AH57" s="10"/>
      <c r="AI57" s="10"/>
    </row>
    <row r="58" spans="1:35" s="16" customFormat="1" ht="5.0999999999999996" customHeight="1" x14ac:dyDescent="0.2">
      <c r="A58" s="9"/>
      <c r="B58" s="49"/>
      <c r="C58" s="50"/>
      <c r="D58" s="14"/>
      <c r="E58" s="15"/>
      <c r="F58" s="137"/>
      <c r="G58" s="138"/>
      <c r="H58" s="137"/>
      <c r="I58" s="139"/>
      <c r="J58" s="137"/>
      <c r="K58" s="137"/>
      <c r="L58" s="137"/>
      <c r="M58" s="139"/>
      <c r="N58" s="137"/>
      <c r="O58" s="137"/>
      <c r="P58" s="137"/>
      <c r="Q58" s="138"/>
      <c r="R58" s="137"/>
      <c r="S58" s="140"/>
      <c r="T58" s="137"/>
      <c r="U58" s="140"/>
      <c r="V58" s="137"/>
      <c r="W58" s="140"/>
      <c r="X58" s="137"/>
      <c r="Y58" s="62"/>
      <c r="Z58" s="11"/>
      <c r="AA58" s="18"/>
      <c r="AB58" s="15"/>
    </row>
    <row r="59" spans="1:35" ht="17.100000000000001" customHeight="1" x14ac:dyDescent="0.2">
      <c r="B59" s="51"/>
      <c r="C59" s="149" t="s">
        <v>96</v>
      </c>
      <c r="D59" s="150" t="s">
        <v>84</v>
      </c>
      <c r="E59" s="21"/>
      <c r="F59" s="136">
        <f>SUM('Hart District'!F60,'College of the Canyons'!F60,Sheet3!F60,Sheet4!F60,Sheet5!F60,Sheet6!F60,Sheet7!F60,Sheet8!F60,Sheet9!F60,Sheet10!F60,Sheet11!F60,Sheet12!F60,Sheet13!F60,Sheet14!F60,Sheet15!F60,Sheet16!F60,Sheet17!F60,Sheet18!F60,Sheet19!F60,Sheet20!F60)</f>
        <v>422880</v>
      </c>
      <c r="G59" s="21"/>
      <c r="H59" s="136">
        <f>SUM('Hart District'!H60,'College of the Canyons'!H60,Sheet3!H60,Sheet4!H60,Sheet5!H60,Sheet6!H60,Sheet7!H60,Sheet8!H60,Sheet9!H60,Sheet10!H60,Sheet11!H60,Sheet12!H60,Sheet13!H60,Sheet14!H60,Sheet15!H60,Sheet16!H60,Sheet17!H60,Sheet18!H60,Sheet19!H60,Sheet20!H60)</f>
        <v>161814.9</v>
      </c>
      <c r="I59" s="21"/>
      <c r="J59" s="151">
        <f>SUM('Hart District'!J60,'College of the Canyons'!J60,Sheet3!J60,Sheet4!J60,Sheet5!J60,Sheet6!J60,Sheet7!J60,Sheet8!J60,Sheet9!J60,Sheet10!J60,Sheet11!J60,Sheet12!J60,Sheet13!J60,Sheet14!J60,Sheet15!J60,Sheet16!J60,Sheet17!J60,Sheet18!J60,Sheet19!J60,Sheet20!J60)</f>
        <v>74043</v>
      </c>
      <c r="K59" s="152"/>
      <c r="L59" s="153"/>
      <c r="M59" s="21"/>
      <c r="N59" s="151">
        <f>SUM('Hart District'!N60,'College of the Canyons'!N60,Sheet3!N60,Sheet4!N60,Sheet5!N60,Sheet6!N60,Sheet7!N60,Sheet8!N60,Sheet9!N60,Sheet10!N60,Sheet11!N60,Sheet12!N60,Sheet13!N60,Sheet14!N60,Sheet15!N60,Sheet16!N60,Sheet17!N60,Sheet18!N60,Sheet19!N60,Sheet20!N60)</f>
        <v>0</v>
      </c>
      <c r="O59" s="152"/>
      <c r="P59" s="153"/>
      <c r="Q59" s="21"/>
      <c r="R59" s="136">
        <f>SUM('Hart District'!R60,'College of the Canyons'!R60,Sheet3!R60,Sheet4!R60,Sheet5!R60,Sheet6!R60,Sheet7!R60,Sheet8!R60,Sheet9!R60,Sheet10!R60,Sheet11!R60,Sheet12!R60,Sheet13!R60,Sheet14!R60,Sheet15!R60,Sheet16!R60,Sheet17!R60,Sheet18!R60,Sheet19!R60,Sheet20!R60)</f>
        <v>0</v>
      </c>
      <c r="S59" s="21"/>
      <c r="T59" s="136">
        <f>SUM('Hart District'!T60,'College of the Canyons'!T60,Sheet3!T60,Sheet4!T60,Sheet5!T60,Sheet6!T60,Sheet7!T60,Sheet8!T60,Sheet9!T60,Sheet10!T60,Sheet11!T60,Sheet12!T60,Sheet13!T60,Sheet14!T60,Sheet15!T60,Sheet16!T60,Sheet17!T60,Sheet18!T60,Sheet19!T60,Sheet20!T60)</f>
        <v>67738</v>
      </c>
      <c r="U59" s="21"/>
      <c r="V59" s="136">
        <f>SUM('Hart District'!V60,'College of the Canyons'!V60,Sheet3!V60,Sheet4!V60,Sheet5!V60,Sheet6!V60,Sheet7!V60,Sheet8!V60,Sheet9!V60,Sheet10!V60,Sheet11!V60,Sheet12!V60,Sheet13!V60,Sheet14!V60,Sheet15!V60,Sheet16!V60,Sheet17!V60,Sheet18!V60,Sheet19!V60,Sheet20!V60)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36">
        <f>SUM('Hart District'!X60,'College of the Canyons'!X60,Sheet3!X60,Sheet4!X60,Sheet5!X60,Sheet6!X60,Sheet7!X60,Sheet8!X60,Sheet9!X60,Sheet10!X60,Sheet11!X60,Sheet12!X60,Sheet13!X60,Sheet14!X60,Sheet15!X60,Sheet16!X60,Sheet17!X60,Sheet18!X60,Sheet19!X60,Sheet20!X60)</f>
        <v>0</v>
      </c>
      <c r="Y59" s="54"/>
      <c r="Z59" s="133">
        <f>SUM(F59:X59)</f>
        <v>726475.9</v>
      </c>
      <c r="AA59" s="56"/>
      <c r="AB59" s="57"/>
      <c r="AD59" s="10"/>
      <c r="AF59" s="10"/>
      <c r="AG59" s="10"/>
      <c r="AH59" s="10"/>
      <c r="AI59" s="10"/>
    </row>
    <row r="60" spans="1:35" s="16" customFormat="1" ht="5.0999999999999996" customHeight="1" x14ac:dyDescent="0.2">
      <c r="A60" s="9"/>
      <c r="B60" s="49"/>
      <c r="C60" s="50"/>
      <c r="D60" s="14"/>
      <c r="E60" s="15"/>
      <c r="F60" s="137"/>
      <c r="G60" s="138"/>
      <c r="H60" s="137"/>
      <c r="I60" s="139"/>
      <c r="J60" s="137"/>
      <c r="K60" s="137"/>
      <c r="L60" s="137"/>
      <c r="M60" s="139"/>
      <c r="N60" s="137"/>
      <c r="O60" s="137"/>
      <c r="P60" s="137"/>
      <c r="Q60" s="138"/>
      <c r="R60" s="137"/>
      <c r="S60" s="140"/>
      <c r="T60" s="137"/>
      <c r="U60" s="140"/>
      <c r="V60" s="137"/>
      <c r="W60" s="140"/>
      <c r="X60" s="137"/>
      <c r="Y60" s="62"/>
      <c r="Z60" s="11"/>
      <c r="AA60" s="18"/>
      <c r="AB60" s="15"/>
    </row>
    <row r="61" spans="1:35" ht="17.100000000000001" customHeight="1" x14ac:dyDescent="0.2">
      <c r="B61" s="51"/>
      <c r="C61" s="149" t="s">
        <v>97</v>
      </c>
      <c r="D61" s="150" t="s">
        <v>85</v>
      </c>
      <c r="E61" s="21"/>
      <c r="F61" s="136">
        <f>SUM('Hart District'!F62,'College of the Canyons'!F62,Sheet3!F62,Sheet4!F62,Sheet5!F62,Sheet6!F62,Sheet7!F62,Sheet8!F62,Sheet9!F62,Sheet10!F62,Sheet11!F62,Sheet12!F62,Sheet13!F62,Sheet14!F62,Sheet15!F62,Sheet16!F62,Sheet17!F62,Sheet18!F62,Sheet19!F62,Sheet20!F62)</f>
        <v>31290</v>
      </c>
      <c r="G61" s="21"/>
      <c r="H61" s="136">
        <f>SUM('Hart District'!H62,'College of the Canyons'!H62,Sheet3!H62,Sheet4!H62,Sheet5!H62,Sheet6!H62,Sheet7!H62,Sheet8!H62,Sheet9!H62,Sheet10!H62,Sheet11!H62,Sheet12!H62,Sheet13!H62,Sheet14!H62,Sheet15!H62,Sheet16!H62,Sheet17!H62,Sheet18!H62,Sheet19!H62,Sheet20!H62)</f>
        <v>263216.34999999998</v>
      </c>
      <c r="I61" s="21"/>
      <c r="J61" s="151">
        <f>SUM('Hart District'!J62,'College of the Canyons'!J62,Sheet3!J62,Sheet4!J62,Sheet5!J62,Sheet6!J62,Sheet7!J62,Sheet8!J62,Sheet9!J62,Sheet10!J62,Sheet11!J62,Sheet12!J62,Sheet13!J62,Sheet14!J62,Sheet15!J62,Sheet16!J62,Sheet17!J62,Sheet18!J62,Sheet19!J62,Sheet20!J62)</f>
        <v>0</v>
      </c>
      <c r="K61" s="152"/>
      <c r="L61" s="153"/>
      <c r="M61" s="21"/>
      <c r="N61" s="151">
        <f>SUM('Hart District'!N62,'College of the Canyons'!N62,Sheet3!N62,Sheet4!N62,Sheet5!N62,Sheet6!N62,Sheet7!N62,Sheet8!N62,Sheet9!N62,Sheet10!N62,Sheet11!N62,Sheet12!N62,Sheet13!N62,Sheet14!N62,Sheet15!N62,Sheet16!N62,Sheet17!N62,Sheet18!N62,Sheet19!N62,Sheet20!N62)</f>
        <v>0</v>
      </c>
      <c r="O61" s="152"/>
      <c r="P61" s="153"/>
      <c r="Q61" s="21"/>
      <c r="R61" s="136">
        <f>SUM('Hart District'!R62,'College of the Canyons'!R62,Sheet3!R62,Sheet4!R62,Sheet5!R62,Sheet6!R62,Sheet7!R62,Sheet8!R62,Sheet9!R62,Sheet10!R62,Sheet11!R62,Sheet12!R62,Sheet13!R62,Sheet14!R62,Sheet15!R62,Sheet16!R62,Sheet17!R62,Sheet18!R62,Sheet19!R62,Sheet20!R62)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36">
        <f>SUM('Hart District'!T62,'College of the Canyons'!T62,Sheet3!T62,Sheet4!T62,Sheet5!T62,Sheet6!T62,Sheet7!T62,Sheet8!T62,Sheet9!T62,Sheet10!T62,Sheet11!T62,Sheet12!T62,Sheet13!T62,Sheet14!T62,Sheet15!T62,Sheet16!T62,Sheet17!T62,Sheet18!T62,Sheet19!T62,Sheet20!T62)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6">
        <f>SUM('Hart District'!V62,'College of the Canyons'!V62,Sheet3!V62,Sheet4!V62,Sheet5!V62,Sheet6!V62,Sheet7!V62,Sheet8!V62,Sheet9!V62,Sheet10!V62,Sheet11!V62,Sheet12!V62,Sheet13!V62,Sheet14!V62,Sheet15!V62,Sheet16!V62,Sheet17!V62,Sheet18!V62,Sheet19!V62,Sheet20!V62)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36">
        <f>SUM('Hart District'!X62,'College of the Canyons'!X62,Sheet3!X62,Sheet4!X62,Sheet5!X62,Sheet6!X62,Sheet7!X62,Sheet8!X62,Sheet9!X62,Sheet10!X62,Sheet11!X62,Sheet12!X62,Sheet13!X62,Sheet14!X62,Sheet15!X62,Sheet16!X62,Sheet17!X62,Sheet18!X62,Sheet19!X62,Sheet20!X62)</f>
        <v>0</v>
      </c>
      <c r="Y61" s="54"/>
      <c r="Z61" s="133">
        <f>SUM(F61:X61)</f>
        <v>294506.34999999998</v>
      </c>
      <c r="AA61" s="56"/>
      <c r="AB61" s="57"/>
      <c r="AD61" s="10"/>
      <c r="AF61" s="10"/>
      <c r="AG61" s="10"/>
      <c r="AH61" s="10"/>
      <c r="AI61" s="10"/>
    </row>
    <row r="62" spans="1:35" s="16" customFormat="1" ht="5.0999999999999996" customHeight="1" x14ac:dyDescent="0.2">
      <c r="A62" s="9"/>
      <c r="B62" s="49"/>
      <c r="C62" s="50"/>
      <c r="D62" s="14"/>
      <c r="E62" s="15"/>
      <c r="F62" s="137"/>
      <c r="G62" s="138"/>
      <c r="H62" s="137"/>
      <c r="I62" s="139"/>
      <c r="J62" s="137"/>
      <c r="K62" s="137"/>
      <c r="L62" s="137"/>
      <c r="M62" s="139"/>
      <c r="N62" s="137"/>
      <c r="O62" s="137"/>
      <c r="P62" s="137"/>
      <c r="Q62" s="138"/>
      <c r="R62" s="137"/>
      <c r="S62" s="140"/>
      <c r="T62" s="137"/>
      <c r="U62" s="140"/>
      <c r="V62" s="137"/>
      <c r="W62" s="140"/>
      <c r="X62" s="137"/>
      <c r="Y62" s="62"/>
      <c r="Z62" s="11"/>
      <c r="AA62" s="18"/>
      <c r="AB62" s="15"/>
    </row>
    <row r="63" spans="1:35" ht="17.100000000000001" customHeight="1" x14ac:dyDescent="0.2">
      <c r="B63" s="51"/>
      <c r="C63" s="149" t="s">
        <v>98</v>
      </c>
      <c r="D63" s="150" t="s">
        <v>86</v>
      </c>
      <c r="E63" s="21"/>
      <c r="F63" s="136">
        <f>SUM('Hart District'!F64,'College of the Canyons'!F64,Sheet3!F64,Sheet4!F64,Sheet5!F64,Sheet6!F64,Sheet7!F64,Sheet8!F64,Sheet9!F64,Sheet10!F64,Sheet11!F64,Sheet12!F64,Sheet13!F64,Sheet14!F64,Sheet15!F64,Sheet16!F64,Sheet17!F64,Sheet18!F64,Sheet19!F64,Sheet20!F64)</f>
        <v>0</v>
      </c>
      <c r="G63" s="21"/>
      <c r="H63" s="136">
        <f>SUM('Hart District'!H64,'College of the Canyons'!H64,Sheet3!H64,Sheet4!H64,Sheet5!H64,Sheet6!H64,Sheet7!H64,Sheet8!H64,Sheet9!H64,Sheet10!H64,Sheet11!H64,Sheet12!H64,Sheet13!H64,Sheet14!H64,Sheet15!H64,Sheet16!H64,Sheet17!H64,Sheet18!H64,Sheet19!H64,Sheet20!H64)</f>
        <v>127406.25</v>
      </c>
      <c r="I63" s="21"/>
      <c r="J63" s="151">
        <f>SUM('Hart District'!J64,'College of the Canyons'!J64,Sheet3!J64,Sheet4!J64,Sheet5!J64,Sheet6!J64,Sheet7!J64,Sheet8!J64,Sheet9!J64,Sheet10!J64,Sheet11!J64,Sheet12!J64,Sheet13!J64,Sheet14!J64,Sheet15!J64,Sheet16!J64,Sheet17!J64,Sheet18!J64,Sheet19!J64,Sheet20!J64)</f>
        <v>0</v>
      </c>
      <c r="K63" s="152"/>
      <c r="L63" s="153"/>
      <c r="M63" s="21"/>
      <c r="N63" s="151">
        <f>SUM('Hart District'!N64,'College of the Canyons'!N64,Sheet3!N64,Sheet4!N64,Sheet5!N64,Sheet6!N64,Sheet7!N64,Sheet8!N64,Sheet9!N64,Sheet10!N64,Sheet11!N64,Sheet12!N64,Sheet13!N64,Sheet14!N64,Sheet15!N64,Sheet16!N64,Sheet17!N64,Sheet18!N64,Sheet19!N64,Sheet20!N64)</f>
        <v>0</v>
      </c>
      <c r="O63" s="152"/>
      <c r="P63" s="153"/>
      <c r="Q63" s="21"/>
      <c r="R63" s="136">
        <f>SUM('Hart District'!R64,'College of the Canyons'!R64,Sheet3!R64,Sheet4!R64,Sheet5!R64,Sheet6!R64,Sheet7!R64,Sheet8!R64,Sheet9!R64,Sheet10!R64,Sheet11!R64,Sheet12!R64,Sheet13!R64,Sheet14!R64,Sheet15!R64,Sheet16!R64,Sheet17!R64,Sheet18!R64,Sheet19!R64,Sheet20!R64)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36">
        <f>SUM('Hart District'!T64,'College of the Canyons'!T64,Sheet3!T64,Sheet4!T64,Sheet5!T64,Sheet6!T64,Sheet7!T64,Sheet8!T64,Sheet9!T64,Sheet10!T64,Sheet11!T64,Sheet12!T64,Sheet13!T64,Sheet14!T64,Sheet15!T64,Sheet16!T64,Sheet17!T64,Sheet18!T64,Sheet19!T64,Sheet20!T64)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36">
        <f>SUM('Hart District'!V64,'College of the Canyons'!V64,Sheet3!V64,Sheet4!V64,Sheet5!V64,Sheet6!V64,Sheet7!V64,Sheet8!V64,Sheet9!V64,Sheet10!V64,Sheet11!V64,Sheet12!V64,Sheet13!V64,Sheet14!V64,Sheet15!V64,Sheet16!V64,Sheet17!V64,Sheet18!V64,Sheet19!V64,Sheet20!V64)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36">
        <f>SUM('Hart District'!X64,'College of the Canyons'!X64,Sheet3!X64,Sheet4!X64,Sheet5!X64,Sheet6!X64,Sheet7!X64,Sheet8!X64,Sheet9!X64,Sheet10!X64,Sheet11!X64,Sheet12!X64,Sheet13!X64,Sheet14!X64,Sheet15!X64,Sheet16!X64,Sheet17!X64,Sheet18!X64,Sheet19!X64,Sheet20!X64)</f>
        <v>0</v>
      </c>
      <c r="Y63" s="54"/>
      <c r="Z63" s="133">
        <f>SUM(F63:X63)</f>
        <v>127406.25</v>
      </c>
      <c r="AA63" s="56"/>
      <c r="AB63" s="57"/>
      <c r="AD63" s="10"/>
      <c r="AF63" s="10"/>
      <c r="AG63" s="10"/>
      <c r="AH63" s="10"/>
      <c r="AI63" s="10"/>
    </row>
    <row r="64" spans="1:35" s="16" customFormat="1" ht="5.0999999999999996" customHeight="1" x14ac:dyDescent="0.2">
      <c r="A64" s="9"/>
      <c r="B64" s="49"/>
      <c r="C64" s="50"/>
      <c r="D64" s="14"/>
      <c r="E64" s="15"/>
      <c r="F64" s="137"/>
      <c r="G64" s="138"/>
      <c r="H64" s="137"/>
      <c r="I64" s="139"/>
      <c r="J64" s="137"/>
      <c r="K64" s="137"/>
      <c r="L64" s="137"/>
      <c r="M64" s="139"/>
      <c r="N64" s="137"/>
      <c r="O64" s="137"/>
      <c r="P64" s="137"/>
      <c r="Q64" s="138"/>
      <c r="R64" s="137"/>
      <c r="S64" s="140"/>
      <c r="T64" s="137"/>
      <c r="U64" s="140"/>
      <c r="V64" s="137"/>
      <c r="W64" s="140"/>
      <c r="X64" s="137"/>
      <c r="Y64" s="62"/>
      <c r="Z64" s="11"/>
      <c r="AA64" s="18"/>
      <c r="AB64" s="15"/>
    </row>
    <row r="65" spans="1:35" s="11" customFormat="1" ht="17.100000000000001" customHeight="1" x14ac:dyDescent="0.2">
      <c r="A65" s="9"/>
      <c r="B65" s="51"/>
      <c r="C65" s="149" t="s">
        <v>117</v>
      </c>
      <c r="D65" s="150" t="s">
        <v>87</v>
      </c>
      <c r="E65" s="21"/>
      <c r="F65" s="136">
        <f>SUM('Hart District'!F66,'College of the Canyons'!F66,Sheet3!F66,Sheet4!F66,Sheet5!F66,Sheet6!F66,Sheet7!F66,Sheet8!F66,Sheet9!F66,Sheet10!F66,Sheet11!F66,Sheet12!F66,Sheet13!F66,Sheet14!F66,Sheet15!F66,Sheet16!F66,Sheet17!F66,Sheet18!F66,Sheet19!F66,Sheet20!F66)</f>
        <v>0</v>
      </c>
      <c r="G65" s="21"/>
      <c r="H65" s="136">
        <f>SUM('Hart District'!H66,'College of the Canyons'!H66,Sheet3!H66,Sheet4!H66,Sheet5!H66,Sheet6!H66,Sheet7!H66,Sheet8!H66,Sheet9!H66,Sheet10!H66,Sheet11!H66,Sheet12!H66,Sheet13!H66,Sheet14!H66,Sheet15!H66,Sheet16!H66,Sheet17!H66,Sheet18!H66,Sheet19!H66,Sheet20!H66)</f>
        <v>0</v>
      </c>
      <c r="I65" s="21"/>
      <c r="J65" s="151">
        <f>SUM('Hart District'!J66,'College of the Canyons'!J66,Sheet3!J66,Sheet4!J66,Sheet5!J66,Sheet6!J66,Sheet7!J66,Sheet8!J66,Sheet9!J66,Sheet10!J66,Sheet11!J66,Sheet12!J66,Sheet13!J66,Sheet14!J66,Sheet15!J66,Sheet16!J66,Sheet17!J66,Sheet18!J66,Sheet19!J66,Sheet20!J66)</f>
        <v>0</v>
      </c>
      <c r="K65" s="152"/>
      <c r="L65" s="153"/>
      <c r="M65" s="21"/>
      <c r="N65" s="151">
        <f>SUM('Hart District'!N66,'College of the Canyons'!N66,Sheet3!N66,Sheet4!N66,Sheet5!N66,Sheet6!N66,Sheet7!N66,Sheet8!N66,Sheet9!N66,Sheet10!N66,Sheet11!N66,Sheet12!N66,Sheet13!N66,Sheet14!N66,Sheet15!N66,Sheet16!N66,Sheet17!N66,Sheet18!N66,Sheet19!N66,Sheet20!N66)</f>
        <v>0</v>
      </c>
      <c r="O65" s="152"/>
      <c r="P65" s="153"/>
      <c r="Q65" s="21"/>
      <c r="R65" s="136">
        <f>SUM('Hart District'!R66,'College of the Canyons'!R66,Sheet3!R66,Sheet4!R66,Sheet5!R66,Sheet6!R66,Sheet7!R66,Sheet8!R66,Sheet9!R66,Sheet10!R66,Sheet11!R66,Sheet12!R66,Sheet13!R66,Sheet14!R66,Sheet15!R66,Sheet16!R66,Sheet17!R66,Sheet18!R66,Sheet19!R66,Sheet20!R66)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36">
        <f>SUM('Hart District'!T66,'College of the Canyons'!T66,Sheet3!T66,Sheet4!T66,Sheet5!T66,Sheet6!T66,Sheet7!T66,Sheet8!T66,Sheet9!T66,Sheet10!T66,Sheet11!T66,Sheet12!T66,Sheet13!T66,Sheet14!T66,Sheet15!T66,Sheet16!T66,Sheet17!T66,Sheet18!T66,Sheet19!T66,Sheet20!T66)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36">
        <f>SUM('Hart District'!V66,'College of the Canyons'!V66,Sheet3!V66,Sheet4!V66,Sheet5!V66,Sheet6!V66,Sheet7!V66,Sheet8!V66,Sheet9!V66,Sheet10!V66,Sheet11!V66,Sheet12!V66,Sheet13!V66,Sheet14!V66,Sheet15!V66,Sheet16!V66,Sheet17!V66,Sheet18!V66,Sheet19!V66,Sheet20!V66)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36">
        <f>SUM('Hart District'!X66,'College of the Canyons'!X66,Sheet3!X66,Sheet4!X66,Sheet5!X66,Sheet6!X66,Sheet7!X66,Sheet8!X66,Sheet9!X66,Sheet10!X66,Sheet11!X66,Sheet12!X66,Sheet13!X66,Sheet14!X66,Sheet15!X66,Sheet16!X66,Sheet17!X66,Sheet18!X66,Sheet19!X66,Sheet20!X66)</f>
        <v>0</v>
      </c>
      <c r="Y65" s="54"/>
      <c r="Z65" s="133">
        <f>SUM(F65:X65)</f>
        <v>0</v>
      </c>
      <c r="AA65" s="56"/>
      <c r="AB65" s="57"/>
    </row>
    <row r="66" spans="1:35" ht="5.0999999999999996" customHeight="1" thickBot="1" x14ac:dyDescent="0.25">
      <c r="A66" s="13"/>
      <c r="B66" s="49"/>
      <c r="C66" s="142"/>
      <c r="D66" s="142"/>
      <c r="E66" s="14"/>
      <c r="F66" s="63"/>
      <c r="G66" s="10"/>
      <c r="H66" s="63"/>
      <c r="I66" s="10"/>
      <c r="J66" s="143"/>
      <c r="K66" s="143"/>
      <c r="L66" s="143"/>
      <c r="M66" s="10"/>
      <c r="N66" s="143"/>
      <c r="O66" s="143"/>
      <c r="P66" s="143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.100000000000001" customHeight="1" x14ac:dyDescent="0.2">
      <c r="A67" s="120"/>
      <c r="B67" s="121"/>
      <c r="C67" s="144" t="s">
        <v>0</v>
      </c>
      <c r="D67" s="145"/>
      <c r="E67" s="57"/>
      <c r="F67" s="134">
        <f>SUM(F57:F65)</f>
        <v>454170</v>
      </c>
      <c r="G67" s="21"/>
      <c r="H67" s="135">
        <f>SUM(H57:H65)</f>
        <v>712500</v>
      </c>
      <c r="I67" s="57"/>
      <c r="J67" s="146">
        <f>SUM(J57:L65)</f>
        <v>74043</v>
      </c>
      <c r="K67" s="147"/>
      <c r="L67" s="148"/>
      <c r="M67" s="57"/>
      <c r="N67" s="146">
        <f>SUM(N57:P65)</f>
        <v>0</v>
      </c>
      <c r="O67" s="147"/>
      <c r="P67" s="148"/>
      <c r="Q67" s="57"/>
      <c r="R67" s="134">
        <f>SUM(R57:R65)</f>
        <v>0</v>
      </c>
      <c r="S67" s="57"/>
      <c r="T67" s="134">
        <f>SUM(T57:T65)</f>
        <v>67738</v>
      </c>
      <c r="U67" s="57"/>
      <c r="V67" s="135">
        <f>SUM(V57:V65)</f>
        <v>0</v>
      </c>
      <c r="W67" s="57"/>
      <c r="X67" s="135">
        <f>SUM(X57:X65)</f>
        <v>0</v>
      </c>
      <c r="Y67" s="57"/>
      <c r="Z67" s="135">
        <f>SUM(Z57:Z65)</f>
        <v>1308451</v>
      </c>
      <c r="AA67" s="56"/>
      <c r="AB67" s="122"/>
    </row>
    <row r="68" spans="1:35" s="11" customFormat="1" ht="11.1" customHeight="1" x14ac:dyDescent="0.2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6" customHeight="1" x14ac:dyDescent="0.2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" x14ac:dyDescent="0.2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.1" customHeight="1" x14ac:dyDescent="0.2">
      <c r="AD73" s="10"/>
      <c r="AF73" s="10"/>
      <c r="AG73" s="10"/>
      <c r="AH73" s="10"/>
      <c r="AI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2.75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 formatCells="0" formatColumns="0" formatRows="0" insertHyperlinks="0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5546875" defaultRowHeight="15.75" x14ac:dyDescent="0.25"/>
  <cols>
    <col min="1" max="1" width="18.85546875" style="5" bestFit="1" customWidth="1"/>
    <col min="2" max="16384" width="10.85546875" style="5"/>
  </cols>
  <sheetData>
    <row r="1" spans="1:1" x14ac:dyDescent="0.25">
      <c r="A1" s="4" t="s">
        <v>10</v>
      </c>
    </row>
    <row r="2" spans="1:1" x14ac:dyDescent="0.25">
      <c r="A2" s="6" t="s">
        <v>11</v>
      </c>
    </row>
    <row r="3" spans="1:1" x14ac:dyDescent="0.25">
      <c r="A3" s="6" t="s">
        <v>12</v>
      </c>
    </row>
    <row r="4" spans="1:1" x14ac:dyDescent="0.25">
      <c r="A4" s="6" t="s">
        <v>13</v>
      </c>
    </row>
    <row r="5" spans="1:1" x14ac:dyDescent="0.25">
      <c r="A5" s="6" t="s">
        <v>14</v>
      </c>
    </row>
    <row r="6" spans="1:1" x14ac:dyDescent="0.25">
      <c r="A6" s="6" t="s">
        <v>15</v>
      </c>
    </row>
    <row r="7" spans="1:1" x14ac:dyDescent="0.25">
      <c r="A7" s="6" t="s">
        <v>16</v>
      </c>
    </row>
    <row r="8" spans="1:1" x14ac:dyDescent="0.25">
      <c r="A8" s="6" t="s">
        <v>17</v>
      </c>
    </row>
    <row r="9" spans="1:1" x14ac:dyDescent="0.25">
      <c r="A9" s="6" t="s">
        <v>18</v>
      </c>
    </row>
    <row r="10" spans="1:1" x14ac:dyDescent="0.25">
      <c r="A10" s="6" t="s">
        <v>19</v>
      </c>
    </row>
    <row r="11" spans="1:1" x14ac:dyDescent="0.25">
      <c r="A11" s="6" t="s">
        <v>20</v>
      </c>
    </row>
    <row r="12" spans="1:1" ht="39" x14ac:dyDescent="0.25">
      <c r="A12" s="1" t="s">
        <v>80</v>
      </c>
    </row>
    <row r="13" spans="1:1" x14ac:dyDescent="0.25">
      <c r="A13" s="6" t="s">
        <v>21</v>
      </c>
    </row>
    <row r="14" spans="1:1" x14ac:dyDescent="0.25">
      <c r="A14" s="6" t="s">
        <v>22</v>
      </c>
    </row>
    <row r="15" spans="1:1" x14ac:dyDescent="0.25">
      <c r="A15" s="6" t="s">
        <v>23</v>
      </c>
    </row>
    <row r="16" spans="1:1" x14ac:dyDescent="0.25">
      <c r="A16" s="6" t="s">
        <v>24</v>
      </c>
    </row>
    <row r="17" spans="1:1" x14ac:dyDescent="0.25">
      <c r="A17" s="6" t="s">
        <v>25</v>
      </c>
    </row>
    <row r="18" spans="1:1" x14ac:dyDescent="0.25">
      <c r="A18" s="6" t="s">
        <v>26</v>
      </c>
    </row>
    <row r="19" spans="1:1" x14ac:dyDescent="0.25">
      <c r="A19" s="6" t="s">
        <v>27</v>
      </c>
    </row>
    <row r="20" spans="1:1" x14ac:dyDescent="0.25">
      <c r="A20" s="6" t="s">
        <v>28</v>
      </c>
    </row>
    <row r="21" spans="1:1" x14ac:dyDescent="0.25">
      <c r="A21" s="6" t="s">
        <v>29</v>
      </c>
    </row>
    <row r="22" spans="1:1" x14ac:dyDescent="0.25">
      <c r="A22" s="6" t="s">
        <v>76</v>
      </c>
    </row>
    <row r="23" spans="1:1" x14ac:dyDescent="0.25">
      <c r="A23" s="6" t="s">
        <v>30</v>
      </c>
    </row>
    <row r="24" spans="1:1" x14ac:dyDescent="0.25">
      <c r="A24" s="6" t="s">
        <v>31</v>
      </c>
    </row>
    <row r="25" spans="1:1" x14ac:dyDescent="0.25">
      <c r="A25" s="6" t="s">
        <v>32</v>
      </c>
    </row>
    <row r="26" spans="1:1" x14ac:dyDescent="0.25">
      <c r="A26" s="6" t="s">
        <v>33</v>
      </c>
    </row>
    <row r="27" spans="1:1" x14ac:dyDescent="0.25">
      <c r="A27" s="6" t="s">
        <v>34</v>
      </c>
    </row>
    <row r="28" spans="1:1" x14ac:dyDescent="0.25">
      <c r="A28" s="6" t="s">
        <v>35</v>
      </c>
    </row>
    <row r="29" spans="1:1" x14ac:dyDescent="0.25">
      <c r="A29" s="6" t="s">
        <v>36</v>
      </c>
    </row>
    <row r="30" spans="1:1" x14ac:dyDescent="0.25">
      <c r="A30" s="6" t="s">
        <v>37</v>
      </c>
    </row>
    <row r="31" spans="1:1" x14ac:dyDescent="0.25">
      <c r="A31" s="6" t="s">
        <v>38</v>
      </c>
    </row>
    <row r="32" spans="1:1" x14ac:dyDescent="0.25">
      <c r="A32" s="6" t="s">
        <v>39</v>
      </c>
    </row>
    <row r="33" spans="1:1" x14ac:dyDescent="0.25">
      <c r="A33" s="6" t="s">
        <v>40</v>
      </c>
    </row>
    <row r="34" spans="1:1" x14ac:dyDescent="0.25">
      <c r="A34" s="6" t="s">
        <v>41</v>
      </c>
    </row>
    <row r="35" spans="1:1" x14ac:dyDescent="0.25">
      <c r="A35" s="6" t="s">
        <v>42</v>
      </c>
    </row>
    <row r="36" spans="1:1" x14ac:dyDescent="0.25">
      <c r="A36" s="6" t="s">
        <v>43</v>
      </c>
    </row>
    <row r="37" spans="1:1" x14ac:dyDescent="0.25">
      <c r="A37" s="6" t="s">
        <v>44</v>
      </c>
    </row>
    <row r="38" spans="1:1" x14ac:dyDescent="0.25">
      <c r="A38" s="6" t="s">
        <v>45</v>
      </c>
    </row>
    <row r="39" spans="1:1" x14ac:dyDescent="0.25">
      <c r="A39" s="6" t="s">
        <v>46</v>
      </c>
    </row>
    <row r="40" spans="1:1" x14ac:dyDescent="0.25">
      <c r="A40" s="6" t="s">
        <v>47</v>
      </c>
    </row>
    <row r="41" spans="1:1" x14ac:dyDescent="0.25">
      <c r="A41" s="2" t="s">
        <v>77</v>
      </c>
    </row>
    <row r="42" spans="1:1" x14ac:dyDescent="0.25">
      <c r="A42" s="1" t="s">
        <v>72</v>
      </c>
    </row>
    <row r="43" spans="1:1" x14ac:dyDescent="0.25">
      <c r="A43" s="1" t="s">
        <v>78</v>
      </c>
    </row>
    <row r="44" spans="1:1" x14ac:dyDescent="0.25">
      <c r="A44" s="7" t="s">
        <v>48</v>
      </c>
    </row>
    <row r="45" spans="1:1" x14ac:dyDescent="0.25">
      <c r="A45" s="6" t="s">
        <v>49</v>
      </c>
    </row>
    <row r="46" spans="1:1" x14ac:dyDescent="0.25">
      <c r="A46" s="6" t="s">
        <v>50</v>
      </c>
    </row>
    <row r="47" spans="1:1" x14ac:dyDescent="0.25">
      <c r="A47" s="6" t="s">
        <v>51</v>
      </c>
    </row>
    <row r="48" spans="1:1" x14ac:dyDescent="0.25">
      <c r="A48" s="6" t="s">
        <v>52</v>
      </c>
    </row>
    <row r="49" spans="1:1" x14ac:dyDescent="0.25">
      <c r="A49" s="6" t="s">
        <v>53</v>
      </c>
    </row>
    <row r="50" spans="1:1" x14ac:dyDescent="0.25">
      <c r="A50" s="6" t="s">
        <v>54</v>
      </c>
    </row>
    <row r="51" spans="1:1" x14ac:dyDescent="0.25">
      <c r="A51" s="6" t="s">
        <v>55</v>
      </c>
    </row>
    <row r="52" spans="1:1" x14ac:dyDescent="0.25">
      <c r="A52" s="6" t="s">
        <v>73</v>
      </c>
    </row>
    <row r="53" spans="1:1" x14ac:dyDescent="0.25">
      <c r="A53" s="6" t="s">
        <v>74</v>
      </c>
    </row>
    <row r="54" spans="1:1" x14ac:dyDescent="0.25">
      <c r="A54" s="6" t="s">
        <v>56</v>
      </c>
    </row>
    <row r="55" spans="1:1" x14ac:dyDescent="0.25">
      <c r="A55" s="6" t="s">
        <v>57</v>
      </c>
    </row>
    <row r="56" spans="1:1" x14ac:dyDescent="0.25">
      <c r="A56" s="6" t="s">
        <v>58</v>
      </c>
    </row>
    <row r="57" spans="1:1" x14ac:dyDescent="0.25">
      <c r="A57" s="6" t="s">
        <v>59</v>
      </c>
    </row>
    <row r="58" spans="1:1" x14ac:dyDescent="0.25">
      <c r="A58" s="6" t="s">
        <v>60</v>
      </c>
    </row>
    <row r="59" spans="1:1" x14ac:dyDescent="0.25">
      <c r="A59" s="2" t="s">
        <v>79</v>
      </c>
    </row>
    <row r="60" spans="1:1" x14ac:dyDescent="0.25">
      <c r="A60" s="1" t="s">
        <v>75</v>
      </c>
    </row>
    <row r="61" spans="1:1" x14ac:dyDescent="0.25">
      <c r="A61" s="7" t="s">
        <v>61</v>
      </c>
    </row>
    <row r="62" spans="1:1" x14ac:dyDescent="0.25">
      <c r="A62" s="6" t="s">
        <v>69</v>
      </c>
    </row>
    <row r="63" spans="1:1" x14ac:dyDescent="0.25">
      <c r="A63" s="8" t="s">
        <v>88</v>
      </c>
    </row>
    <row r="64" spans="1:1" x14ac:dyDescent="0.25">
      <c r="A64" s="6" t="s">
        <v>71</v>
      </c>
    </row>
    <row r="65" spans="1:1" x14ac:dyDescent="0.25">
      <c r="A65" s="6" t="s">
        <v>62</v>
      </c>
    </row>
    <row r="66" spans="1:1" x14ac:dyDescent="0.25">
      <c r="A66" s="6" t="s">
        <v>63</v>
      </c>
    </row>
    <row r="67" spans="1:1" x14ac:dyDescent="0.25">
      <c r="A67" s="6" t="s">
        <v>70</v>
      </c>
    </row>
    <row r="68" spans="1:1" x14ac:dyDescent="0.25">
      <c r="A68" s="6" t="s">
        <v>64</v>
      </c>
    </row>
    <row r="69" spans="1:1" x14ac:dyDescent="0.25">
      <c r="A69" s="6" t="s">
        <v>65</v>
      </c>
    </row>
    <row r="70" spans="1:1" x14ac:dyDescent="0.25">
      <c r="A70" s="6" t="s">
        <v>66</v>
      </c>
    </row>
    <row r="71" spans="1:1" x14ac:dyDescent="0.25">
      <c r="A71" s="6" t="s">
        <v>67</v>
      </c>
    </row>
    <row r="72" spans="1:1" x14ac:dyDescent="0.25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19" zoomScale="86" zoomScaleNormal="93" zoomScalePageLayoutView="93" workbookViewId="0">
      <selection activeCell="L48" sqref="L4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 t="s">
        <v>118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1"/>
      <c r="J17" s="161" t="s">
        <v>82</v>
      </c>
      <c r="K17" s="162"/>
      <c r="L17" s="163"/>
      <c r="M17" s="41"/>
      <c r="N17" s="161" t="s">
        <v>2</v>
      </c>
      <c r="O17" s="162"/>
      <c r="P17" s="163"/>
      <c r="Q17" s="41"/>
      <c r="R17" s="154" t="s">
        <v>3</v>
      </c>
      <c r="S17" s="41"/>
      <c r="T17" s="154" t="s">
        <v>6</v>
      </c>
      <c r="U17" s="41"/>
      <c r="V17" s="154" t="s">
        <v>4</v>
      </c>
      <c r="W17" s="41"/>
      <c r="X17" s="154" t="s">
        <v>7</v>
      </c>
      <c r="Y17" s="41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1"/>
      <c r="F19" s="47" t="s">
        <v>1</v>
      </c>
      <c r="G19" s="41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1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>
        <v>272630</v>
      </c>
      <c r="G21" s="123"/>
      <c r="H21" s="3">
        <f>129666-(129666*0.05)</f>
        <v>123182.7</v>
      </c>
      <c r="I21" s="123"/>
      <c r="J21" s="187">
        <v>74043</v>
      </c>
      <c r="K21" s="188"/>
      <c r="L21" s="189"/>
      <c r="M21" s="123"/>
      <c r="N21" s="187"/>
      <c r="O21" s="188"/>
      <c r="P21" s="189"/>
      <c r="Q21" s="123"/>
      <c r="R21" s="3"/>
      <c r="S21" s="123"/>
      <c r="T21" s="3">
        <v>67738</v>
      </c>
      <c r="U21" s="123"/>
      <c r="V21" s="3"/>
      <c r="W21" s="123"/>
      <c r="X21" s="3"/>
      <c r="Y21" s="54"/>
      <c r="Z21" s="55">
        <f>SUM(F21:X21)</f>
        <v>537593.69999999995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>
        <v>31290</v>
      </c>
      <c r="G23" s="123"/>
      <c r="H23" s="3">
        <f>51125-(51125*0.05)</f>
        <v>48568.75</v>
      </c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79858.75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 t="s">
        <v>119</v>
      </c>
      <c r="G25" s="123"/>
      <c r="H25" s="3">
        <f>19250-(19250*0.05)</f>
        <v>18287.5</v>
      </c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18287.5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 t="s">
        <v>119</v>
      </c>
      <c r="G27" s="123"/>
      <c r="H27" s="3">
        <f>5625-(5625*0.05)</f>
        <v>5343.75</v>
      </c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5343.75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>
        <v>150250</v>
      </c>
      <c r="G29" s="123"/>
      <c r="H29" s="3">
        <f>37646-(37646*0.05)</f>
        <v>35763.699999999997</v>
      </c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186013.7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>
        <f>79667-(79667*0.05)</f>
        <v>75683.649999999994</v>
      </c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75683.649999999994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>
        <f>52021-(52021*0.05)</f>
        <v>49419.95</v>
      </c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49419.95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3"/>
      <c r="G34" s="10"/>
      <c r="H34" s="63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454170</v>
      </c>
      <c r="G35" s="21"/>
      <c r="H35" s="68">
        <f>SUM(H21:H33)</f>
        <v>356250.00000000006</v>
      </c>
      <c r="I35" s="57"/>
      <c r="J35" s="190">
        <f>SUM(J21:L33)</f>
        <v>74043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67738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952200.99999999988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1"/>
      <c r="F40" s="154" t="s">
        <v>103</v>
      </c>
      <c r="G40" s="41"/>
      <c r="H40" s="174" t="s">
        <v>102</v>
      </c>
      <c r="I40" s="175"/>
      <c r="J40" s="176"/>
      <c r="K40" s="41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1"/>
      <c r="F42" s="156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52" t="s">
        <v>111</v>
      </c>
      <c r="D44" s="53"/>
      <c r="E44" s="83"/>
      <c r="F44" s="3">
        <f>F35</f>
        <v>454170</v>
      </c>
      <c r="G44" s="123"/>
      <c r="H44" s="3"/>
      <c r="I44" s="86"/>
      <c r="J44" s="87">
        <f>IFERROR(H44/F44,"")</f>
        <v>0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52" t="s">
        <v>110</v>
      </c>
      <c r="D46" s="53"/>
      <c r="E46" s="83"/>
      <c r="F46" s="3">
        <v>375000</v>
      </c>
      <c r="G46" s="123"/>
      <c r="K46" s="86"/>
      <c r="L46" s="3">
        <v>17857</v>
      </c>
      <c r="M46" s="103"/>
      <c r="N46" s="87">
        <f>IFERROR(L46/F46,"")</f>
        <v>4.7618666666666663E-2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829170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17857</v>
      </c>
      <c r="M48" s="83"/>
      <c r="N48" s="87">
        <f>N44</f>
        <v>0</v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28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1"/>
      <c r="J53" s="161" t="s">
        <v>82</v>
      </c>
      <c r="K53" s="162"/>
      <c r="L53" s="163"/>
      <c r="M53" s="41"/>
      <c r="N53" s="161" t="s">
        <v>2</v>
      </c>
      <c r="O53" s="162"/>
      <c r="P53" s="163"/>
      <c r="Q53" s="41"/>
      <c r="R53" s="154" t="s">
        <v>3</v>
      </c>
      <c r="S53" s="41"/>
      <c r="T53" s="154" t="s">
        <v>6</v>
      </c>
      <c r="U53" s="41"/>
      <c r="V53" s="154" t="s">
        <v>4</v>
      </c>
      <c r="W53" s="41"/>
      <c r="X53" s="154" t="s">
        <v>7</v>
      </c>
      <c r="Y53" s="41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1"/>
      <c r="F55" s="47" t="s">
        <v>1</v>
      </c>
      <c r="G55" s="41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1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>
        <f>73750-(73750*0.05)</f>
        <v>70062.5</v>
      </c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70062.5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>
        <v>422880</v>
      </c>
      <c r="G60" s="123"/>
      <c r="H60" s="3">
        <f>79542-(79542*0.05)</f>
        <v>75564.899999999994</v>
      </c>
      <c r="I60" s="123"/>
      <c r="J60" s="187">
        <v>74043</v>
      </c>
      <c r="K60" s="188"/>
      <c r="L60" s="189"/>
      <c r="M60" s="123"/>
      <c r="N60" s="187"/>
      <c r="O60" s="188"/>
      <c r="P60" s="189"/>
      <c r="Q60" s="123"/>
      <c r="R60" s="3"/>
      <c r="S60" s="123"/>
      <c r="T60" s="3">
        <v>67738</v>
      </c>
      <c r="U60" s="123"/>
      <c r="V60" s="3"/>
      <c r="W60" s="123"/>
      <c r="X60" s="3"/>
      <c r="Y60" s="54"/>
      <c r="Z60" s="55">
        <f>SUM(F60:X60)</f>
        <v>640225.9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>
        <v>31290</v>
      </c>
      <c r="G62" s="123"/>
      <c r="H62" s="3">
        <f>182333-(182333*0.05)</f>
        <v>173216.35</v>
      </c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204506.35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>
        <f>39375-(39375*0.05)</f>
        <v>37406.25</v>
      </c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37406.25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3"/>
      <c r="G67" s="10"/>
      <c r="H67" s="63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454170</v>
      </c>
      <c r="G68" s="21"/>
      <c r="H68" s="68">
        <f>SUM(H58:H66)</f>
        <v>356250</v>
      </c>
      <c r="I68" s="57"/>
      <c r="J68" s="190">
        <f>SUM(J58:L66)</f>
        <v>74043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67738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952201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zoomScale="86" zoomScaleNormal="93" zoomScalePageLayoutView="93" workbookViewId="0">
      <selection activeCell="L48" sqref="L4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 t="s">
        <v>120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>
        <v>100000</v>
      </c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100000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>
        <v>156250</v>
      </c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156250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>
        <v>20000</v>
      </c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20000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>
        <v>0</v>
      </c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>
        <v>10000</v>
      </c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10000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>
        <v>65000</v>
      </c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65000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>
        <v>5000</v>
      </c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5000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356250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356250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>
        <v>375000</v>
      </c>
      <c r="G46" s="123"/>
      <c r="K46" s="86"/>
      <c r="L46" s="3">
        <v>17857</v>
      </c>
      <c r="M46" s="103"/>
      <c r="N46" s="87">
        <f>IFERROR(L46/F46,"")</f>
        <v>4.7618666666666663E-2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375000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17857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>
        <v>90000</v>
      </c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90000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>
        <v>86250</v>
      </c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86250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>
        <v>90000</v>
      </c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90000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>
        <v>90000</v>
      </c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90000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356250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356250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6"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1" t="s">
        <v>104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35" ht="36.950000000000003" customHeight="1" x14ac:dyDescent="0.2"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2"/>
      <c r="C6" s="18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196" t="str">
        <f>Summary!D11:O11</f>
        <v>Santa Clarita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4</v>
      </c>
      <c r="W17" s="44"/>
      <c r="X17" s="154" t="s">
        <v>7</v>
      </c>
      <c r="Y17" s="44"/>
      <c r="Z17" s="154" t="s">
        <v>0</v>
      </c>
      <c r="AA17" s="42"/>
    </row>
    <row r="18" spans="1:35" ht="5.0999999999999996" customHeight="1" x14ac:dyDescent="0.2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A18" s="42"/>
    </row>
    <row r="19" spans="1:35" s="45" customFormat="1" ht="29.1" customHeight="1" thickBot="1" x14ac:dyDescent="0.2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7"/>
      <c r="K21" s="188"/>
      <c r="L21" s="189"/>
      <c r="M21" s="123"/>
      <c r="N21" s="187"/>
      <c r="O21" s="188"/>
      <c r="P21" s="189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7"/>
      <c r="K23" s="188"/>
      <c r="L23" s="189"/>
      <c r="M23" s="123"/>
      <c r="N23" s="187"/>
      <c r="O23" s="188"/>
      <c r="P23" s="189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7"/>
      <c r="K25" s="188"/>
      <c r="L25" s="189"/>
      <c r="M25" s="123"/>
      <c r="N25" s="187"/>
      <c r="O25" s="188"/>
      <c r="P25" s="189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7"/>
      <c r="K27" s="188"/>
      <c r="L27" s="189"/>
      <c r="M27" s="123"/>
      <c r="N27" s="187"/>
      <c r="O27" s="188"/>
      <c r="P27" s="189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7"/>
      <c r="K29" s="188"/>
      <c r="L29" s="189"/>
      <c r="M29" s="123"/>
      <c r="N29" s="187"/>
      <c r="O29" s="188"/>
      <c r="P29" s="189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7"/>
      <c r="K31" s="188"/>
      <c r="L31" s="189"/>
      <c r="M31" s="123"/>
      <c r="N31" s="187"/>
      <c r="O31" s="188"/>
      <c r="P31" s="189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7"/>
      <c r="K33" s="188"/>
      <c r="L33" s="189"/>
      <c r="M33" s="123"/>
      <c r="N33" s="187"/>
      <c r="O33" s="188"/>
      <c r="P33" s="189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2"/>
      <c r="D34" s="142"/>
      <c r="E34" s="14"/>
      <c r="F34" s="64"/>
      <c r="G34" s="10"/>
      <c r="H34" s="64"/>
      <c r="I34" s="10"/>
      <c r="J34" s="143"/>
      <c r="K34" s="143"/>
      <c r="L34" s="143"/>
      <c r="M34" s="10"/>
      <c r="N34" s="143"/>
      <c r="O34" s="143"/>
      <c r="P34" s="14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44" t="s">
        <v>0</v>
      </c>
      <c r="D35" s="145"/>
      <c r="E35" s="57"/>
      <c r="F35" s="67">
        <f>SUM(F21:F33)</f>
        <v>0</v>
      </c>
      <c r="G35" s="21"/>
      <c r="H35" s="68">
        <f>SUM(H21:H33)</f>
        <v>0</v>
      </c>
      <c r="I35" s="57"/>
      <c r="J35" s="190">
        <f>SUM(J21:L33)</f>
        <v>0</v>
      </c>
      <c r="K35" s="191"/>
      <c r="L35" s="192"/>
      <c r="M35" s="57"/>
      <c r="N35" s="190">
        <f>SUM(N21:P33)</f>
        <v>0</v>
      </c>
      <c r="O35" s="191"/>
      <c r="P35" s="19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4" t="s">
        <v>103</v>
      </c>
      <c r="G40" s="44"/>
      <c r="H40" s="174" t="s">
        <v>102</v>
      </c>
      <c r="I40" s="175"/>
      <c r="J40" s="176"/>
      <c r="K40" s="44"/>
      <c r="L40" s="174" t="s">
        <v>105</v>
      </c>
      <c r="M40" s="175"/>
      <c r="N40" s="176"/>
      <c r="O40" s="42"/>
      <c r="R40" s="177"/>
      <c r="S40" s="177"/>
      <c r="T40" s="17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7"/>
      <c r="S41" s="177"/>
      <c r="T41" s="177"/>
    </row>
    <row r="42" spans="1:35" ht="13.5" thickBot="1" x14ac:dyDescent="0.25">
      <c r="A42" s="11"/>
      <c r="B42" s="40"/>
      <c r="C42" s="80"/>
      <c r="D42" s="81"/>
      <c r="E42" s="44"/>
      <c r="F42" s="156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7"/>
      <c r="S42" s="177"/>
      <c r="T42" s="177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5.95" customHeight="1" x14ac:dyDescent="0.2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.0999999999999996" customHeight="1" x14ac:dyDescent="0.2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5.95" customHeight="1" x14ac:dyDescent="0.2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.0999999999999996" customHeight="1" thickBot="1" x14ac:dyDescent="0.25">
      <c r="A47" s="93"/>
      <c r="B47" s="94"/>
      <c r="C47" s="142"/>
      <c r="D47" s="142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5.95" customHeight="1" x14ac:dyDescent="0.2">
      <c r="A48" s="84"/>
      <c r="B48" s="85"/>
      <c r="C48" s="144" t="s">
        <v>0</v>
      </c>
      <c r="D48" s="14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3"/>
      <c r="S48" s="173"/>
      <c r="T48" s="173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.1" customHeight="1" x14ac:dyDescent="0.2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.1" customHeight="1" x14ac:dyDescent="0.2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.100000000000001" customHeight="1" x14ac:dyDescent="0.2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4</v>
      </c>
      <c r="W53" s="44"/>
      <c r="X53" s="154" t="s">
        <v>7</v>
      </c>
      <c r="Y53" s="44"/>
      <c r="Z53" s="154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49" t="s">
        <v>95</v>
      </c>
      <c r="D58" s="150" t="s">
        <v>83</v>
      </c>
      <c r="E58" s="21"/>
      <c r="F58" s="3"/>
      <c r="G58" s="123"/>
      <c r="H58" s="3"/>
      <c r="I58" s="123"/>
      <c r="J58" s="187"/>
      <c r="K58" s="188"/>
      <c r="L58" s="189"/>
      <c r="M58" s="123"/>
      <c r="N58" s="187"/>
      <c r="O58" s="188"/>
      <c r="P58" s="189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.100000000000001" customHeight="1" x14ac:dyDescent="0.2">
      <c r="B60" s="51"/>
      <c r="C60" s="149" t="s">
        <v>96</v>
      </c>
      <c r="D60" s="150" t="s">
        <v>84</v>
      </c>
      <c r="E60" s="21"/>
      <c r="F60" s="3"/>
      <c r="G60" s="123"/>
      <c r="H60" s="3"/>
      <c r="I60" s="123"/>
      <c r="J60" s="187"/>
      <c r="K60" s="188"/>
      <c r="L60" s="189"/>
      <c r="M60" s="123"/>
      <c r="N60" s="187"/>
      <c r="O60" s="188"/>
      <c r="P60" s="189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.100000000000001" customHeight="1" x14ac:dyDescent="0.2">
      <c r="B62" s="51"/>
      <c r="C62" s="149" t="s">
        <v>97</v>
      </c>
      <c r="D62" s="150" t="s">
        <v>85</v>
      </c>
      <c r="E62" s="21"/>
      <c r="F62" s="3"/>
      <c r="G62" s="123"/>
      <c r="H62" s="3"/>
      <c r="I62" s="123"/>
      <c r="J62" s="187"/>
      <c r="K62" s="188"/>
      <c r="L62" s="189"/>
      <c r="M62" s="123"/>
      <c r="N62" s="187"/>
      <c r="O62" s="188"/>
      <c r="P62" s="189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.100000000000001" customHeight="1" x14ac:dyDescent="0.2">
      <c r="B64" s="51"/>
      <c r="C64" s="149" t="s">
        <v>98</v>
      </c>
      <c r="D64" s="150" t="s">
        <v>86</v>
      </c>
      <c r="E64" s="21"/>
      <c r="F64" s="3"/>
      <c r="G64" s="123"/>
      <c r="H64" s="3"/>
      <c r="I64" s="123"/>
      <c r="J64" s="187"/>
      <c r="K64" s="188"/>
      <c r="L64" s="189"/>
      <c r="M64" s="123"/>
      <c r="N64" s="187"/>
      <c r="O64" s="188"/>
      <c r="P64" s="189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49" t="s">
        <v>99</v>
      </c>
      <c r="D66" s="150" t="s">
        <v>87</v>
      </c>
      <c r="E66" s="21"/>
      <c r="F66" s="3"/>
      <c r="G66" s="123"/>
      <c r="H66" s="3"/>
      <c r="I66" s="123"/>
      <c r="J66" s="187"/>
      <c r="K66" s="188"/>
      <c r="L66" s="189"/>
      <c r="M66" s="123"/>
      <c r="N66" s="187"/>
      <c r="O66" s="188"/>
      <c r="P66" s="189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2"/>
      <c r="D67" s="142"/>
      <c r="E67" s="14"/>
      <c r="F67" s="64"/>
      <c r="G67" s="10"/>
      <c r="H67" s="64"/>
      <c r="I67" s="10"/>
      <c r="J67" s="143"/>
      <c r="K67" s="143"/>
      <c r="L67" s="143"/>
      <c r="M67" s="10"/>
      <c r="N67" s="143"/>
      <c r="O67" s="143"/>
      <c r="P67" s="14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20"/>
      <c r="B68" s="121"/>
      <c r="C68" s="144" t="s">
        <v>0</v>
      </c>
      <c r="D68" s="145"/>
      <c r="E68" s="57"/>
      <c r="F68" s="67">
        <f>SUM(F58:F66)</f>
        <v>0</v>
      </c>
      <c r="G68" s="21"/>
      <c r="H68" s="68">
        <f>SUM(H58:H66)</f>
        <v>0</v>
      </c>
      <c r="I68" s="57"/>
      <c r="J68" s="190">
        <f>SUM(J58:L66)</f>
        <v>0</v>
      </c>
      <c r="K68" s="191"/>
      <c r="L68" s="192"/>
      <c r="M68" s="57"/>
      <c r="N68" s="190">
        <f>SUM(N58:P66)</f>
        <v>0</v>
      </c>
      <c r="O68" s="191"/>
      <c r="P68" s="19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Hart District</vt:lpstr>
      <vt:lpstr>College of the Canyons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'College of the Canyons'!Print_Area</vt:lpstr>
      <vt:lpstr>'Hart District'!Print_Area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Stewart, Diane</cp:lastModifiedBy>
  <cp:lastPrinted>2015-10-28T18:38:08Z</cp:lastPrinted>
  <dcterms:created xsi:type="dcterms:W3CDTF">2014-05-13T19:18:33Z</dcterms:created>
  <dcterms:modified xsi:type="dcterms:W3CDTF">2016-01-20T17:43:41Z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